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W" sheetId="1" r:id="rId1"/>
  </sheets>
  <definedNames/>
  <calcPr fullCalcOnLoad="1"/>
</workbook>
</file>

<file path=xl/comments1.xml><?xml version="1.0" encoding="utf-8"?>
<comments xmlns="http://schemas.openxmlformats.org/spreadsheetml/2006/main">
  <authors>
    <author>AVC</author>
  </authors>
  <commentList>
    <comment ref="O12" authorId="0">
      <text>
        <r>
          <rPr>
            <b/>
            <sz val="24"/>
            <rFont val="Tahoma"/>
            <family val="2"/>
          </rPr>
          <t>panineeya.yolasite.com</t>
        </r>
      </text>
    </comment>
    <comment ref="M3" authorId="0">
      <text>
        <r>
          <rPr>
            <b/>
            <sz val="24"/>
            <rFont val="Tahoma"/>
            <family val="2"/>
          </rPr>
          <t>panineeya.yolasite.com</t>
        </r>
      </text>
    </comment>
  </commentList>
</comments>
</file>

<file path=xl/sharedStrings.xml><?xml version="1.0" encoding="utf-8"?>
<sst xmlns="http://schemas.openxmlformats.org/spreadsheetml/2006/main" count="173" uniqueCount="78">
  <si>
    <t>For ECE - A  2005 Admitted batch only, others can use with out H.T No.</t>
  </si>
  <si>
    <t>Click to Enter Name</t>
  </si>
  <si>
    <t>Your Credits</t>
  </si>
  <si>
    <t>Click to Enter Hall Ticket No.</t>
  </si>
  <si>
    <t>B.Tech. I Year</t>
  </si>
  <si>
    <t>S.No</t>
  </si>
  <si>
    <t>Subject</t>
  </si>
  <si>
    <t>Credits</t>
  </si>
  <si>
    <t>Max Marks</t>
  </si>
  <si>
    <t>Internal Marks</t>
  </si>
  <si>
    <t>End Exam</t>
  </si>
  <si>
    <t xml:space="preserve"> Total Marks</t>
  </si>
  <si>
    <t>Total Credits</t>
  </si>
  <si>
    <t>Result</t>
  </si>
  <si>
    <t>small 1</t>
  </si>
  <si>
    <t>Subject 1 Click to Enter Subject Name</t>
  </si>
  <si>
    <t>Subject 2</t>
  </si>
  <si>
    <t>Subject 3</t>
  </si>
  <si>
    <t>Subject 4</t>
  </si>
  <si>
    <t>Subject 5</t>
  </si>
  <si>
    <t>Subject 6</t>
  </si>
  <si>
    <t>Lab 1</t>
  </si>
  <si>
    <t>Lab 2</t>
  </si>
  <si>
    <t>TOTAL</t>
  </si>
  <si>
    <t>Percentage</t>
  </si>
  <si>
    <t>B.Tech. II Year I Sem</t>
  </si>
  <si>
    <t>Total Marks</t>
  </si>
  <si>
    <t>B.Tech. II Year II Sem</t>
  </si>
  <si>
    <t>B.Tech. III Year I Sem</t>
  </si>
  <si>
    <t>B. Tech. III Year II Sem</t>
  </si>
  <si>
    <t>B. Tech. IV Year I Sem</t>
  </si>
  <si>
    <t>Subject 1</t>
  </si>
  <si>
    <t>Elective I</t>
  </si>
  <si>
    <t>Elective II</t>
  </si>
  <si>
    <t>B.Tech. IV Year II Sem</t>
  </si>
  <si>
    <t>Elective III</t>
  </si>
  <si>
    <t>Elective IV</t>
  </si>
  <si>
    <t>Seminar</t>
  </si>
  <si>
    <t>Industry Oriented Mini Project</t>
  </si>
  <si>
    <t>Project Work</t>
  </si>
  <si>
    <t>Max Credits</t>
  </si>
  <si>
    <t>Max    Marks</t>
  </si>
  <si>
    <t>Grand Total</t>
  </si>
  <si>
    <t>Total Percentage*</t>
  </si>
  <si>
    <t>Note :- This sheet is prepared only for calculations, not for any other applications.</t>
  </si>
  <si>
    <t>small 2</t>
  </si>
  <si>
    <t>I st Year</t>
  </si>
  <si>
    <t>II - I</t>
  </si>
  <si>
    <t>II - II</t>
  </si>
  <si>
    <t>sum of two smallest numbers</t>
  </si>
  <si>
    <t>III - I</t>
  </si>
  <si>
    <t>III - II</t>
  </si>
  <si>
    <t>IV - I</t>
  </si>
  <si>
    <t>IV - II</t>
  </si>
  <si>
    <t>SUM</t>
  </si>
  <si>
    <t xml:space="preserve">Till  Now  Percentage  is   </t>
  </si>
  <si>
    <t>1st Year</t>
  </si>
  <si>
    <t>2nd Year</t>
  </si>
  <si>
    <t>3rd Year</t>
  </si>
  <si>
    <t>4th Year</t>
  </si>
  <si>
    <t>Total</t>
  </si>
  <si>
    <t>Comprehensive-Viva</t>
  </si>
  <si>
    <t>www.jntuworld.com</t>
  </si>
  <si>
    <t>English</t>
  </si>
  <si>
    <t>Mathematics – I</t>
  </si>
  <si>
    <t>Mathematical Methods</t>
  </si>
  <si>
    <t>Engineering Physics</t>
  </si>
  <si>
    <t>Engineering Chemistry</t>
  </si>
  <si>
    <t>C Programming and Data Structures</t>
  </si>
  <si>
    <t>Engineering Drawing</t>
  </si>
  <si>
    <t>Computer Programming Lab</t>
  </si>
  <si>
    <t>Electrical Physics / Engineering Chem Lab</t>
  </si>
  <si>
    <t>ELCS Lab</t>
  </si>
  <si>
    <t>IT Workshop / Engineering Workshop</t>
  </si>
  <si>
    <t>OPEN Elective II</t>
  </si>
  <si>
    <t>OPEN Elective I</t>
  </si>
  <si>
    <t>Elective V</t>
  </si>
  <si>
    <t>* As per JNT University, percentage is calculated for BEST 200 credits out of 200 credits.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</si>
</sst>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h:mm:ss\ AM/PM"/>
    <numFmt numFmtId="180" formatCode="0.0%"/>
    <numFmt numFmtId="181" formatCode="0.0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 Narrow"/>
      <family val="2"/>
    </font>
    <font>
      <sz val="23"/>
      <color indexed="31"/>
      <name val="Cambria"/>
      <family val="1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27"/>
      <name val="Arial"/>
      <family val="2"/>
    </font>
    <font>
      <sz val="10"/>
      <color indexed="9"/>
      <name val="Calibri"/>
      <family val="0"/>
    </font>
    <font>
      <sz val="9"/>
      <color indexed="9"/>
      <name val="Calibri"/>
      <family val="0"/>
    </font>
    <font>
      <b/>
      <sz val="18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"/>
      <family val="2"/>
    </font>
    <font>
      <b/>
      <sz val="24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1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24" borderId="0" xfId="0" applyFont="1" applyFill="1" applyAlignment="1" applyProtection="1">
      <alignment horizontal="center" wrapText="1"/>
      <protection hidden="1"/>
    </xf>
    <xf numFmtId="0" fontId="5" fillId="24" borderId="0" xfId="0" applyFont="1" applyFill="1" applyAlignment="1" applyProtection="1">
      <alignment horizontal="left" wrapText="1"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4" fillId="24" borderId="0" xfId="0" applyFont="1" applyFill="1" applyAlignment="1" applyProtection="1">
      <alignment horizontal="left"/>
      <protection hidden="1"/>
    </xf>
    <xf numFmtId="0" fontId="6" fillId="24" borderId="0" xfId="0" applyFont="1" applyFill="1" applyAlignment="1" applyProtection="1">
      <alignment horizontal="left"/>
      <protection hidden="1"/>
    </xf>
    <xf numFmtId="0" fontId="7" fillId="24" borderId="0" xfId="0" applyFont="1" applyFill="1" applyAlignment="1" applyProtection="1">
      <alignment horizontal="left"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5" fillId="24" borderId="0" xfId="0" applyFont="1" applyFill="1" applyAlignment="1" applyProtection="1">
      <alignment horizontal="left"/>
      <protection hidden="1"/>
    </xf>
    <xf numFmtId="9" fontId="5" fillId="24" borderId="0" xfId="0" applyNumberFormat="1" applyFont="1" applyFill="1" applyAlignment="1" applyProtection="1">
      <alignment horizontal="left"/>
      <protection hidden="1"/>
    </xf>
    <xf numFmtId="0" fontId="0" fillId="12" borderId="0" xfId="0" applyFill="1" applyAlignment="1" applyProtection="1">
      <alignment horizontal="center"/>
      <protection hidden="1"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4" fillId="24" borderId="0" xfId="0" applyFont="1" applyFill="1" applyAlignment="1">
      <alignment/>
    </xf>
    <xf numFmtId="0" fontId="8" fillId="12" borderId="0" xfId="0" applyFont="1" applyFill="1" applyAlignment="1" applyProtection="1">
      <alignment horizontal="left"/>
      <protection hidden="1"/>
    </xf>
    <xf numFmtId="0" fontId="9" fillId="12" borderId="0" xfId="0" applyFont="1" applyFill="1" applyAlignment="1" applyProtection="1">
      <alignment horizontal="center"/>
      <protection hidden="1"/>
    </xf>
    <xf numFmtId="0" fontId="5" fillId="12" borderId="0" xfId="0" applyFont="1" applyFill="1" applyAlignment="1" applyProtection="1">
      <alignment horizontal="left"/>
      <protection hidden="1"/>
    </xf>
    <xf numFmtId="0" fontId="4" fillId="12" borderId="0" xfId="0" applyFont="1" applyFill="1" applyAlignment="1">
      <alignment horizontal="center"/>
    </xf>
    <xf numFmtId="0" fontId="8" fillId="12" borderId="0" xfId="0" applyFont="1" applyFill="1" applyAlignment="1" applyProtection="1">
      <alignment horizontal="center"/>
      <protection hidden="1"/>
    </xf>
    <xf numFmtId="0" fontId="4" fillId="24" borderId="0" xfId="0" applyFont="1" applyFill="1" applyAlignment="1" applyProtection="1">
      <alignment horizontal="center" wrapText="1"/>
      <protection hidden="1"/>
    </xf>
    <xf numFmtId="9" fontId="10" fillId="24" borderId="0" xfId="0" applyNumberFormat="1" applyFont="1" applyFill="1" applyAlignment="1" applyProtection="1">
      <alignment horizontal="center" wrapText="1"/>
      <protection hidden="1"/>
    </xf>
    <xf numFmtId="9" fontId="11" fillId="24" borderId="0" xfId="0" applyNumberFormat="1" applyFont="1" applyFill="1" applyAlignment="1" applyProtection="1">
      <alignment horizontal="center" wrapText="1"/>
      <protection hidden="1"/>
    </xf>
    <xf numFmtId="0" fontId="11" fillId="24" borderId="0" xfId="0" applyFont="1" applyFill="1" applyAlignment="1" applyProtection="1">
      <alignment horizontal="center" wrapText="1"/>
      <protection hidden="1"/>
    </xf>
    <xf numFmtId="9" fontId="10" fillId="24" borderId="0" xfId="0" applyNumberFormat="1" applyFont="1" applyFill="1" applyAlignment="1" applyProtection="1">
      <alignment horizontal="left"/>
      <protection hidden="1"/>
    </xf>
    <xf numFmtId="0" fontId="10" fillId="24" borderId="0" xfId="0" applyNumberFormat="1" applyFont="1" applyFill="1" applyAlignment="1" applyProtection="1">
      <alignment horizontal="center"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0" fillId="24" borderId="0" xfId="0" applyFont="1" applyFill="1" applyAlignment="1">
      <alignment horizontal="center"/>
    </xf>
    <xf numFmtId="0" fontId="12" fillId="24" borderId="0" xfId="0" applyFont="1" applyFill="1" applyAlignment="1" applyProtection="1">
      <alignment horizontal="left"/>
      <protection hidden="1"/>
    </xf>
    <xf numFmtId="9" fontId="12" fillId="24" borderId="0" xfId="0" applyNumberFormat="1" applyFont="1" applyFill="1" applyAlignment="1" applyProtection="1">
      <alignment horizontal="left"/>
      <protection hidden="1"/>
    </xf>
    <xf numFmtId="10" fontId="4" fillId="24" borderId="0" xfId="0" applyNumberFormat="1" applyFont="1" applyFill="1" applyAlignment="1" applyProtection="1">
      <alignment horizontal="center"/>
      <protection hidden="1"/>
    </xf>
    <xf numFmtId="10" fontId="12" fillId="24" borderId="0" xfId="0" applyNumberFormat="1" applyFont="1" applyFill="1" applyAlignment="1" applyProtection="1">
      <alignment horizontal="left" shrinkToFit="1"/>
      <protection hidden="1"/>
    </xf>
    <xf numFmtId="0" fontId="0" fillId="12" borderId="0" xfId="0" applyFill="1" applyAlignment="1" applyProtection="1">
      <alignment/>
      <protection hidden="1"/>
    </xf>
    <xf numFmtId="0" fontId="1" fillId="12" borderId="0" xfId="0" applyFont="1" applyFill="1" applyAlignment="1" applyProtection="1">
      <alignment horizontal="left"/>
      <protection hidden="1"/>
    </xf>
    <xf numFmtId="9" fontId="1" fillId="12" borderId="0" xfId="0" applyNumberFormat="1" applyFont="1" applyFill="1" applyAlignment="1" applyProtection="1">
      <alignment horizontal="left"/>
      <protection hidden="1"/>
    </xf>
    <xf numFmtId="0" fontId="3" fillId="12" borderId="0" xfId="0" applyFont="1" applyFill="1" applyAlignment="1" applyProtection="1">
      <alignment horizontal="left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0" fillId="12" borderId="0" xfId="0" applyFill="1" applyAlignment="1" applyProtection="1">
      <alignment horizontal="left"/>
      <protection hidden="1"/>
    </xf>
    <xf numFmtId="0" fontId="9" fillId="12" borderId="0" xfId="0" applyFont="1" applyFill="1" applyAlignment="1" applyProtection="1">
      <alignment horizontal="right"/>
      <protection hidden="1"/>
    </xf>
    <xf numFmtId="0" fontId="4" fillId="12" borderId="0" xfId="0" applyFont="1" applyFill="1" applyAlignment="1" applyProtection="1">
      <alignment horizontal="center"/>
      <protection hidden="1"/>
    </xf>
    <xf numFmtId="0" fontId="5" fillId="24" borderId="10" xfId="0" applyFont="1" applyFill="1" applyBorder="1" applyAlignment="1" applyProtection="1">
      <alignment horizontal="center"/>
      <protection hidden="1" locked="0"/>
    </xf>
    <xf numFmtId="0" fontId="10" fillId="24" borderId="0" xfId="0" applyFont="1" applyFill="1" applyAlignment="1" applyProtection="1">
      <alignment horizontal="left"/>
      <protection hidden="1"/>
    </xf>
    <xf numFmtId="180" fontId="10" fillId="24" borderId="0" xfId="0" applyNumberFormat="1" applyFont="1" applyFill="1" applyAlignment="1" applyProtection="1">
      <alignment horizontal="center"/>
      <protection hidden="1"/>
    </xf>
    <xf numFmtId="0" fontId="0" fillId="12" borderId="0" xfId="0" applyFill="1" applyAlignment="1" applyProtection="1">
      <alignment horizontal="left"/>
      <protection hidden="1" locked="0"/>
    </xf>
    <xf numFmtId="0" fontId="4" fillId="24" borderId="0" xfId="0" applyFont="1" applyFill="1" applyAlignment="1">
      <alignment horizontal="center"/>
    </xf>
    <xf numFmtId="0" fontId="0" fillId="12" borderId="0" xfId="0" applyFill="1" applyAlignment="1" applyProtection="1">
      <alignment horizontal="center"/>
      <protection hidden="1" locked="0"/>
    </xf>
    <xf numFmtId="0" fontId="4" fillId="12" borderId="0" xfId="0" applyFont="1" applyFill="1" applyAlignment="1">
      <alignment/>
    </xf>
    <xf numFmtId="0" fontId="4" fillId="12" borderId="0" xfId="0" applyFont="1" applyFill="1" applyAlignment="1" applyProtection="1">
      <alignment horizontal="left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left"/>
      <protection hidden="1"/>
    </xf>
    <xf numFmtId="0" fontId="16" fillId="24" borderId="0" xfId="0" applyFont="1" applyFill="1" applyAlignment="1" applyProtection="1">
      <alignment horizontal="left"/>
      <protection hidden="1"/>
    </xf>
    <xf numFmtId="180" fontId="5" fillId="24" borderId="0" xfId="0" applyNumberFormat="1" applyFont="1" applyFill="1" applyAlignment="1" applyProtection="1">
      <alignment horizontal="left"/>
      <protection hidden="1"/>
    </xf>
    <xf numFmtId="0" fontId="5" fillId="24" borderId="11" xfId="0" applyFont="1" applyFill="1" applyBorder="1" applyAlignment="1" applyProtection="1">
      <alignment horizontal="center"/>
      <protection hidden="1" locked="0"/>
    </xf>
    <xf numFmtId="0" fontId="4" fillId="24" borderId="10" xfId="0" applyFont="1" applyFill="1" applyBorder="1" applyAlignment="1" applyProtection="1">
      <alignment horizontal="left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12" fillId="24" borderId="0" xfId="0" applyFont="1" applyFill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>
      <alignment horizontal="left"/>
    </xf>
    <xf numFmtId="0" fontId="13" fillId="24" borderId="0" xfId="0" applyFont="1" applyFill="1" applyAlignment="1">
      <alignment/>
    </xf>
    <xf numFmtId="0" fontId="13" fillId="24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>
      <alignment horizontal="left"/>
    </xf>
    <xf numFmtId="0" fontId="18" fillId="24" borderId="0" xfId="0" applyFont="1" applyFill="1" applyAlignment="1" applyProtection="1">
      <alignment horizontal="center"/>
      <protection hidden="1"/>
    </xf>
    <xf numFmtId="0" fontId="13" fillId="24" borderId="0" xfId="0" applyFont="1" applyFill="1" applyAlignment="1">
      <alignment vertical="center"/>
    </xf>
    <xf numFmtId="0" fontId="17" fillId="24" borderId="0" xfId="0" applyFont="1" applyFill="1" applyAlignment="1" applyProtection="1">
      <alignment horizontal="center"/>
      <protection hidden="1"/>
    </xf>
    <xf numFmtId="180" fontId="13" fillId="24" borderId="0" xfId="0" applyNumberFormat="1" applyFont="1" applyFill="1" applyAlignment="1">
      <alignment horizontal="left"/>
    </xf>
    <xf numFmtId="180" fontId="13" fillId="24" borderId="0" xfId="0" applyNumberFormat="1" applyFont="1" applyFill="1" applyAlignment="1">
      <alignment/>
    </xf>
    <xf numFmtId="0" fontId="13" fillId="24" borderId="0" xfId="0" applyFont="1" applyFill="1" applyAlignment="1">
      <alignment horizontal="center"/>
    </xf>
    <xf numFmtId="10" fontId="13" fillId="24" borderId="0" xfId="0" applyNumberFormat="1" applyFont="1" applyFill="1" applyAlignment="1">
      <alignment horizontal="center"/>
    </xf>
    <xf numFmtId="10" fontId="13" fillId="24" borderId="0" xfId="0" applyNumberFormat="1" applyFont="1" applyFill="1" applyAlignment="1">
      <alignment/>
    </xf>
    <xf numFmtId="181" fontId="13" fillId="24" borderId="0" xfId="0" applyNumberFormat="1" applyFont="1" applyFill="1" applyAlignment="1">
      <alignment/>
    </xf>
    <xf numFmtId="0" fontId="13" fillId="24" borderId="0" xfId="0" applyFont="1" applyFill="1" applyAlignment="1" applyProtection="1">
      <alignment horizontal="center"/>
      <protection/>
    </xf>
    <xf numFmtId="0" fontId="13" fillId="24" borderId="0" xfId="0" applyNumberFormat="1" applyFont="1" applyFill="1" applyAlignment="1">
      <alignment horizontal="center"/>
    </xf>
    <xf numFmtId="180" fontId="13" fillId="24" borderId="0" xfId="0" applyNumberFormat="1" applyFont="1" applyFill="1" applyAlignment="1">
      <alignment horizontal="center"/>
    </xf>
    <xf numFmtId="0" fontId="6" fillId="24" borderId="0" xfId="0" applyFont="1" applyFill="1" applyAlignment="1" applyProtection="1">
      <alignment horizontal="right"/>
      <protection hidden="1"/>
    </xf>
    <xf numFmtId="0" fontId="5" fillId="24" borderId="10" xfId="0" applyFont="1" applyFill="1" applyBorder="1" applyAlignment="1" applyProtection="1">
      <alignment horizontal="left"/>
      <protection locked="0"/>
    </xf>
    <xf numFmtId="0" fontId="19" fillId="12" borderId="0" xfId="0" applyFont="1" applyFill="1" applyAlignment="1" applyProtection="1">
      <alignment horizontal="center" vertical="center"/>
      <protection hidden="1"/>
    </xf>
    <xf numFmtId="0" fontId="40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105"/>
          <c:w val="0.995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 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(JW!$D$134,JW!$E$134,JW!$F$134,JW!$G$134,JW!$H$134)</c:f>
              <c:strCache>
                <c:ptCount val="5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Total</c:v>
                </c:pt>
              </c:strCache>
            </c:strRef>
          </c:cat>
          <c:val>
            <c:numRef>
              <c:f>(JW!$D$135,JW!$E$135,JW!$F$135,JW!$G$135,JW!$H$135)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14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104775</xdr:rowOff>
    </xdr:from>
    <xdr:to>
      <xdr:col>11</xdr:col>
      <xdr:colOff>9525</xdr:colOff>
      <xdr:row>10</xdr:row>
      <xdr:rowOff>57150</xdr:rowOff>
    </xdr:to>
    <xdr:graphicFrame>
      <xdr:nvGraphicFramePr>
        <xdr:cNvPr id="1" name="Chart 7"/>
        <xdr:cNvGraphicFramePr/>
      </xdr:nvGraphicFramePr>
      <xdr:xfrm>
        <a:off x="5934075" y="104775"/>
        <a:ext cx="25908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tabSelected="1" zoomScale="83" zoomScaleNormal="83" zoomScalePageLayoutView="0" workbookViewId="0" topLeftCell="E1">
      <pane ySplit="11" topLeftCell="BM12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2.421875" style="57" bestFit="1" customWidth="1"/>
    <col min="2" max="2" width="6.140625" style="57" bestFit="1" customWidth="1"/>
    <col min="3" max="3" width="11.8515625" style="57" bestFit="1" customWidth="1"/>
    <col min="4" max="4" width="34.8515625" style="57" bestFit="1" customWidth="1"/>
    <col min="5" max="5" width="9.140625" style="57" bestFit="1" customWidth="1"/>
    <col min="6" max="6" width="7.421875" style="57" bestFit="1" customWidth="1"/>
    <col min="7" max="8" width="10.28125" style="65" bestFit="1" customWidth="1"/>
    <col min="9" max="9" width="9.7109375" style="57" bestFit="1" customWidth="1"/>
    <col min="10" max="10" width="12.28125" style="57" bestFit="1" customWidth="1"/>
    <col min="11" max="11" width="13.28125" style="65" bestFit="1" customWidth="1"/>
    <col min="12" max="12" width="2.421875" style="57" bestFit="1" customWidth="1"/>
    <col min="13" max="13" width="9.140625" style="56" bestFit="1" customWidth="1"/>
    <col min="14" max="25" width="9.140625" style="57" bestFit="1" customWidth="1"/>
    <col min="26" max="26" width="12.421875" style="57" bestFit="1" customWidth="1"/>
    <col min="27" max="27" width="9.140625" style="57" bestFit="1" customWidth="1"/>
    <col min="28" max="16384" width="9.140625" style="57" customWidth="1"/>
  </cols>
  <sheetData>
    <row r="1" spans="1:21" ht="12.75">
      <c r="A1" s="31"/>
      <c r="B1" s="10"/>
      <c r="C1" s="36"/>
      <c r="D1" s="42"/>
      <c r="E1" s="10"/>
      <c r="F1" s="10"/>
      <c r="G1" s="10"/>
      <c r="H1" s="10"/>
      <c r="I1" s="10"/>
      <c r="J1" s="10"/>
      <c r="K1" s="10"/>
      <c r="L1" s="31"/>
      <c r="P1" s="58" t="s">
        <v>0</v>
      </c>
      <c r="U1" s="57">
        <f>AA26</f>
        <v>0</v>
      </c>
    </row>
    <row r="2" spans="1:16" ht="11.25" customHeight="1">
      <c r="A2" s="31"/>
      <c r="B2" s="3"/>
      <c r="C2" s="4"/>
      <c r="D2" s="4"/>
      <c r="E2" s="3"/>
      <c r="F2" s="3"/>
      <c r="G2" s="3"/>
      <c r="H2" s="3"/>
      <c r="I2" s="3"/>
      <c r="J2" s="3"/>
      <c r="K2" s="3"/>
      <c r="L2" s="31"/>
      <c r="P2" s="58"/>
    </row>
    <row r="3" spans="1:12" ht="29.25">
      <c r="A3" s="31"/>
      <c r="B3" s="3"/>
      <c r="C3" s="49"/>
      <c r="D3" s="13"/>
      <c r="E3" s="3"/>
      <c r="F3" s="3"/>
      <c r="G3" s="3"/>
      <c r="H3" s="3"/>
      <c r="I3" s="3"/>
      <c r="J3" s="3"/>
      <c r="K3" s="3"/>
      <c r="L3" s="31"/>
    </row>
    <row r="4" spans="1:12" ht="10.5" customHeight="1">
      <c r="A4" s="31"/>
      <c r="B4" s="3"/>
      <c r="C4" s="4"/>
      <c r="D4" s="4"/>
      <c r="E4" s="3"/>
      <c r="F4" s="3"/>
      <c r="G4" s="3"/>
      <c r="H4" s="3"/>
      <c r="I4" s="3"/>
      <c r="J4" s="3"/>
      <c r="K4" s="3"/>
      <c r="L4" s="31"/>
    </row>
    <row r="5" spans="1:12" ht="10.5" customHeight="1">
      <c r="A5" s="31"/>
      <c r="B5" s="3"/>
      <c r="C5" s="4"/>
      <c r="D5" s="4"/>
      <c r="E5" s="3"/>
      <c r="F5" s="3"/>
      <c r="G5" s="3"/>
      <c r="H5" s="3"/>
      <c r="I5" s="3"/>
      <c r="J5" s="3"/>
      <c r="K5" s="3"/>
      <c r="L5" s="31"/>
    </row>
    <row r="6" spans="1:12" ht="10.5" customHeight="1">
      <c r="A6" s="31"/>
      <c r="B6" s="3"/>
      <c r="C6" s="4"/>
      <c r="D6" s="4"/>
      <c r="E6" s="3"/>
      <c r="F6" s="3"/>
      <c r="G6" s="3"/>
      <c r="H6" s="3"/>
      <c r="I6" s="3"/>
      <c r="J6" s="3"/>
      <c r="K6" s="3"/>
      <c r="L6" s="31"/>
    </row>
    <row r="7" spans="1:12" ht="1.5" customHeight="1">
      <c r="A7" s="31"/>
      <c r="B7" s="3"/>
      <c r="C7" s="4"/>
      <c r="D7" s="4"/>
      <c r="E7" s="3"/>
      <c r="F7" s="3"/>
      <c r="G7" s="3"/>
      <c r="H7" s="3"/>
      <c r="I7" s="3"/>
      <c r="J7" s="3"/>
      <c r="K7" s="3"/>
      <c r="L7" s="31"/>
    </row>
    <row r="8" spans="1:12" ht="23.25">
      <c r="A8" s="31"/>
      <c r="B8" s="5"/>
      <c r="C8" s="4"/>
      <c r="D8" s="54" t="s">
        <v>1</v>
      </c>
      <c r="E8" s="47"/>
      <c r="F8" s="48"/>
      <c r="G8" s="3"/>
      <c r="H8" s="72" t="s">
        <v>2</v>
      </c>
      <c r="I8" s="3"/>
      <c r="J8" s="3"/>
      <c r="K8" s="3"/>
      <c r="L8" s="31"/>
    </row>
    <row r="9" spans="1:12" ht="23.25">
      <c r="A9" s="31"/>
      <c r="B9" s="5"/>
      <c r="C9" s="4"/>
      <c r="D9" s="55" t="s">
        <v>3</v>
      </c>
      <c r="E9" s="47"/>
      <c r="F9" s="40"/>
      <c r="G9" s="3"/>
      <c r="H9" s="7">
        <f>G101</f>
        <v>0</v>
      </c>
      <c r="I9" s="3"/>
      <c r="J9" s="3"/>
      <c r="K9" s="3"/>
      <c r="L9" s="31"/>
    </row>
    <row r="10" spans="1:12" ht="19.5" customHeight="1">
      <c r="A10" s="31"/>
      <c r="B10" s="3"/>
      <c r="C10" s="4"/>
      <c r="D10" s="72"/>
      <c r="E10" s="7"/>
      <c r="F10" s="3"/>
      <c r="G10" s="3"/>
      <c r="H10" s="3"/>
      <c r="I10" s="3"/>
      <c r="J10" s="3"/>
      <c r="K10" s="3"/>
      <c r="L10" s="31"/>
    </row>
    <row r="11" spans="1:12" ht="19.5" customHeight="1">
      <c r="A11" s="31"/>
      <c r="B11" s="38"/>
      <c r="C11" s="46"/>
      <c r="D11" s="46"/>
      <c r="E11" s="38"/>
      <c r="F11" s="38"/>
      <c r="G11" s="38"/>
      <c r="H11" s="38"/>
      <c r="I11" s="38"/>
      <c r="J11" s="74"/>
      <c r="K11" s="45"/>
      <c r="L11" s="31"/>
    </row>
    <row r="12" spans="1:12" ht="20.25">
      <c r="A12" s="31"/>
      <c r="B12" s="10"/>
      <c r="C12" s="45"/>
      <c r="D12" s="14"/>
      <c r="E12" s="15" t="s">
        <v>4</v>
      </c>
      <c r="F12" s="15"/>
      <c r="G12" s="16" t="str">
        <f>IF(AND(H14&gt;0,H15&gt;0,H16&gt;0,H17&gt;0,H18&gt;0,H19&gt;0,H20&gt;0,H21&gt;0,H22&gt;0,H23&gt;0,H24&gt;0),"  ","Enter Internal &amp; External marks in the below cells")</f>
        <v>Enter Internal &amp; External marks in the below cells</v>
      </c>
      <c r="H12" s="17"/>
      <c r="I12" s="18"/>
      <c r="J12" s="18"/>
      <c r="K12" s="18"/>
      <c r="L12" s="31"/>
    </row>
    <row r="13" spans="1:23" ht="25.5">
      <c r="A13" s="31"/>
      <c r="B13" s="1" t="s">
        <v>5</v>
      </c>
      <c r="C13" s="2"/>
      <c r="D13" s="2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31"/>
      <c r="W13" s="57" t="s">
        <v>14</v>
      </c>
    </row>
    <row r="14" spans="1:21" ht="12.75">
      <c r="A14" s="31"/>
      <c r="B14" s="3">
        <v>1</v>
      </c>
      <c r="C14" s="4"/>
      <c r="D14" s="52" t="s">
        <v>63</v>
      </c>
      <c r="E14" s="53">
        <v>4</v>
      </c>
      <c r="F14" s="53">
        <v>100</v>
      </c>
      <c r="G14" s="39"/>
      <c r="H14" s="39"/>
      <c r="I14" s="3">
        <f>IF(AND(G14&lt;26,H14&lt;76),SUM($G$14:$H$14),"Error")</f>
        <v>0</v>
      </c>
      <c r="J14" s="3">
        <f>IF(K14="Pass",E14,0)</f>
        <v>0</v>
      </c>
      <c r="K14" s="3" t="str">
        <f>IF(I14&gt;0,IF(AND(((I14/F14)*100)&gt;=40),"Pass","Fail"),"   ")</f>
        <v>   </v>
      </c>
      <c r="L14" s="31"/>
      <c r="U14" s="58"/>
    </row>
    <row r="15" spans="1:21" ht="12.75">
      <c r="A15" s="31"/>
      <c r="B15" s="3">
        <v>2</v>
      </c>
      <c r="C15" s="4"/>
      <c r="D15" s="52" t="s">
        <v>64</v>
      </c>
      <c r="E15" s="53">
        <v>6</v>
      </c>
      <c r="F15" s="53">
        <v>100</v>
      </c>
      <c r="G15" s="39"/>
      <c r="H15" s="39"/>
      <c r="I15" s="3">
        <f>IF(AND(G15&lt;26,H15&lt;76),SUM($G$15:$H$15),"Error")</f>
        <v>0</v>
      </c>
      <c r="J15" s="3">
        <f aca="true" t="shared" si="0" ref="J15:J24">IF(K15="Pass",E15,0)</f>
        <v>0</v>
      </c>
      <c r="K15" s="3" t="str">
        <f aca="true" t="shared" si="1" ref="K15:K21">IF(I15&gt;0,IF(AND(((I15/F15)*100)&gt;=40),"Pass","Fail"),"   ")</f>
        <v>   </v>
      </c>
      <c r="L15" s="31"/>
      <c r="U15" s="58"/>
    </row>
    <row r="16" spans="1:21" ht="12.75">
      <c r="A16" s="31"/>
      <c r="B16" s="3">
        <v>3</v>
      </c>
      <c r="C16" s="4"/>
      <c r="D16" s="52" t="s">
        <v>65</v>
      </c>
      <c r="E16" s="53">
        <v>6</v>
      </c>
      <c r="F16" s="53">
        <v>100</v>
      </c>
      <c r="G16" s="39"/>
      <c r="H16" s="39"/>
      <c r="I16" s="3">
        <f>IF(AND(G16&lt;26,H16&lt;76),SUM($G$16:$H$16),"Error")</f>
        <v>0</v>
      </c>
      <c r="J16" s="3">
        <f t="shared" si="0"/>
        <v>0</v>
      </c>
      <c r="K16" s="3" t="str">
        <f t="shared" si="1"/>
        <v>   </v>
      </c>
      <c r="L16" s="31"/>
      <c r="U16" s="58"/>
    </row>
    <row r="17" spans="1:21" ht="12.75">
      <c r="A17" s="31"/>
      <c r="B17" s="3">
        <v>4</v>
      </c>
      <c r="C17" s="4"/>
      <c r="D17" s="52" t="s">
        <v>66</v>
      </c>
      <c r="E17" s="53">
        <v>4</v>
      </c>
      <c r="F17" s="53">
        <v>100</v>
      </c>
      <c r="G17" s="39"/>
      <c r="H17" s="39"/>
      <c r="I17" s="3">
        <f>IF(AND(G17&lt;26,H17&lt;76),SUM($G$17:$H$17),"Error")</f>
        <v>0</v>
      </c>
      <c r="J17" s="3">
        <f t="shared" si="0"/>
        <v>0</v>
      </c>
      <c r="K17" s="3" t="str">
        <f t="shared" si="1"/>
        <v>   </v>
      </c>
      <c r="L17" s="31"/>
      <c r="U17" s="58"/>
    </row>
    <row r="18" spans="1:21" ht="12.75">
      <c r="A18" s="31"/>
      <c r="B18" s="3">
        <v>5</v>
      </c>
      <c r="C18" s="4"/>
      <c r="D18" s="52" t="s">
        <v>68</v>
      </c>
      <c r="E18" s="53">
        <v>6</v>
      </c>
      <c r="F18" s="53">
        <v>100</v>
      </c>
      <c r="G18" s="39"/>
      <c r="H18" s="39"/>
      <c r="I18" s="3">
        <f>IF(AND(G18&lt;26,H18&lt;76),SUM($G$18:$H$18),"Error")</f>
        <v>0</v>
      </c>
      <c r="J18" s="3">
        <f t="shared" si="0"/>
        <v>0</v>
      </c>
      <c r="K18" s="3" t="str">
        <f t="shared" si="1"/>
        <v>   </v>
      </c>
      <c r="L18" s="31"/>
      <c r="U18" s="58"/>
    </row>
    <row r="19" spans="1:21" ht="12.75">
      <c r="A19" s="31"/>
      <c r="B19" s="3">
        <v>6</v>
      </c>
      <c r="C19" s="4"/>
      <c r="D19" s="52" t="s">
        <v>67</v>
      </c>
      <c r="E19" s="53">
        <v>4</v>
      </c>
      <c r="F19" s="53">
        <v>100</v>
      </c>
      <c r="G19" s="39"/>
      <c r="H19" s="39"/>
      <c r="I19" s="3">
        <f>IF(AND(G19&lt;26,H19&lt;76),SUM($G$19:$H$19),"Error")</f>
        <v>0</v>
      </c>
      <c r="J19" s="3">
        <f t="shared" si="0"/>
        <v>0</v>
      </c>
      <c r="K19" s="3" t="str">
        <f t="shared" si="1"/>
        <v>   </v>
      </c>
      <c r="L19" s="31"/>
      <c r="U19" s="58"/>
    </row>
    <row r="20" spans="1:21" ht="12.75">
      <c r="A20" s="31"/>
      <c r="B20" s="3">
        <v>7</v>
      </c>
      <c r="C20" s="4"/>
      <c r="D20" s="52" t="s">
        <v>73</v>
      </c>
      <c r="E20" s="53">
        <v>4</v>
      </c>
      <c r="F20" s="53">
        <v>75</v>
      </c>
      <c r="G20" s="39"/>
      <c r="H20" s="39"/>
      <c r="I20" s="3">
        <f>IF(AND(G20&lt;26,H20&lt;51),SUM($G$20:$H$20),"Error")</f>
        <v>0</v>
      </c>
      <c r="J20" s="3">
        <f t="shared" si="0"/>
        <v>0</v>
      </c>
      <c r="K20" s="3" t="str">
        <f t="shared" si="1"/>
        <v>   </v>
      </c>
      <c r="L20" s="31"/>
      <c r="U20" s="58"/>
    </row>
    <row r="21" spans="1:21" ht="12.75">
      <c r="A21" s="31"/>
      <c r="B21" s="3">
        <v>8</v>
      </c>
      <c r="C21" s="4"/>
      <c r="D21" s="52" t="s">
        <v>69</v>
      </c>
      <c r="E21" s="53">
        <v>4</v>
      </c>
      <c r="F21" s="53">
        <v>100</v>
      </c>
      <c r="G21" s="39"/>
      <c r="H21" s="39"/>
      <c r="I21" s="3">
        <f>IF(AND(G21&lt;26,H21&lt;76),SUM(G21:H21),"Error")</f>
        <v>0</v>
      </c>
      <c r="J21" s="3">
        <f t="shared" si="0"/>
        <v>0</v>
      </c>
      <c r="K21" s="3" t="str">
        <f t="shared" si="1"/>
        <v>   </v>
      </c>
      <c r="L21" s="31"/>
      <c r="U21" s="58"/>
    </row>
    <row r="22" spans="1:21" ht="12.75">
      <c r="A22" s="31"/>
      <c r="B22" s="3">
        <v>9</v>
      </c>
      <c r="C22" s="4"/>
      <c r="D22" s="52" t="s">
        <v>70</v>
      </c>
      <c r="E22" s="53">
        <v>4</v>
      </c>
      <c r="F22" s="53">
        <v>75</v>
      </c>
      <c r="G22" s="39"/>
      <c r="H22" s="39"/>
      <c r="I22" s="3">
        <f>IF(AND(G22&lt;26,H22&lt;51),SUM(G22:H22),"Error")</f>
        <v>0</v>
      </c>
      <c r="J22" s="3">
        <f t="shared" si="0"/>
        <v>0</v>
      </c>
      <c r="K22" s="3" t="str">
        <f>IF(I22&gt;0,IF(AND(((I22/F22)*100)&gt;=40),"Pass","Fail"),"   ")</f>
        <v>   </v>
      </c>
      <c r="L22" s="31"/>
      <c r="U22" s="58"/>
    </row>
    <row r="23" spans="1:21" ht="12.75">
      <c r="A23" s="31"/>
      <c r="B23" s="3">
        <v>10</v>
      </c>
      <c r="C23" s="4"/>
      <c r="D23" s="52" t="s">
        <v>71</v>
      </c>
      <c r="E23" s="53">
        <v>4</v>
      </c>
      <c r="F23" s="53">
        <v>75</v>
      </c>
      <c r="G23" s="39"/>
      <c r="H23" s="39"/>
      <c r="I23" s="3">
        <f>IF(AND(G23&lt;26,H23&lt;51),SUM(G23:H23),"Error")</f>
        <v>0</v>
      </c>
      <c r="J23" s="3">
        <f t="shared" si="0"/>
        <v>0</v>
      </c>
      <c r="K23" s="3" t="str">
        <f>IF(I23&gt;0,IF(AND(((I23/F23)*100)&gt;=40),"Pass","Fail"),"   ")</f>
        <v>   </v>
      </c>
      <c r="L23" s="31"/>
      <c r="M23" s="59" t="str">
        <f>IF(J25=E25,"All Clear",M24)</f>
        <v>0 Backlog(s)</v>
      </c>
      <c r="U23" s="58"/>
    </row>
    <row r="24" spans="1:21" ht="12.75">
      <c r="A24" s="31"/>
      <c r="B24" s="3">
        <v>11</v>
      </c>
      <c r="C24" s="4"/>
      <c r="D24" s="52" t="s">
        <v>72</v>
      </c>
      <c r="E24" s="53">
        <v>4</v>
      </c>
      <c r="F24" s="53">
        <v>75</v>
      </c>
      <c r="G24" s="39"/>
      <c r="H24" s="39"/>
      <c r="I24" s="3">
        <f>IF(AND(G24&lt;26,H24&lt;51),SUM(G24:H24),"Error")</f>
        <v>0</v>
      </c>
      <c r="J24" s="3">
        <f t="shared" si="0"/>
        <v>0</v>
      </c>
      <c r="K24" s="3" t="str">
        <f>IF(I24&gt;0,IF(AND(((I24/F24)*100)&gt;=40),"Pass","Fail"),"   ")</f>
        <v>   </v>
      </c>
      <c r="L24" s="31"/>
      <c r="M24" s="56" t="str">
        <f>CONCATENATE(M25," Backlog(s)")</f>
        <v>0 Backlog(s)</v>
      </c>
      <c r="U24" s="58"/>
    </row>
    <row r="25" spans="1:21" ht="15.75">
      <c r="A25" s="31"/>
      <c r="B25" s="3"/>
      <c r="C25" s="5" t="s">
        <v>23</v>
      </c>
      <c r="D25" s="6"/>
      <c r="E25" s="7">
        <f>SUM($E$14:$E$24)</f>
        <v>50</v>
      </c>
      <c r="F25" s="7">
        <f>SUM($F$14:$F$24)</f>
        <v>1000</v>
      </c>
      <c r="G25" s="7">
        <f>SUM(G14:G24)</f>
        <v>0</v>
      </c>
      <c r="H25" s="7">
        <f>SUM(H14:H24)</f>
        <v>0</v>
      </c>
      <c r="I25" s="7">
        <f>SUM($I$14:$I$24)</f>
        <v>0</v>
      </c>
      <c r="J25" s="7">
        <f>SUM($J$14:$J$24)</f>
        <v>0</v>
      </c>
      <c r="K25" s="43" t="str">
        <f>IF(G12="  ",M23,"  ")</f>
        <v>  </v>
      </c>
      <c r="L25" s="31"/>
      <c r="M25" s="56">
        <f>COUNTIF(K14:K24,"Fail")</f>
        <v>0</v>
      </c>
      <c r="U25" s="60"/>
    </row>
    <row r="26" spans="1:27" ht="12.75">
      <c r="A26" s="31"/>
      <c r="B26" s="3"/>
      <c r="C26" s="8" t="s">
        <v>24</v>
      </c>
      <c r="D26" s="50">
        <f>PRODUCT((I25)/F25)</f>
        <v>0</v>
      </c>
      <c r="E26" s="9"/>
      <c r="F26" s="3"/>
      <c r="G26" s="3"/>
      <c r="H26" s="3"/>
      <c r="I26" s="3"/>
      <c r="J26" s="3"/>
      <c r="K26" s="3"/>
      <c r="L26" s="31"/>
      <c r="AA26" s="61"/>
    </row>
    <row r="27" spans="1:12" ht="20.25">
      <c r="A27" s="31"/>
      <c r="B27" s="18"/>
      <c r="C27" s="14"/>
      <c r="D27" s="37"/>
      <c r="E27" s="15" t="s">
        <v>25</v>
      </c>
      <c r="F27" s="37"/>
      <c r="G27" s="15"/>
      <c r="H27" s="16" t="str">
        <f>IF(AND(I29&gt;0,I30&gt;0,I31&gt;0,I32&gt;0,I33&gt;0,I34&gt;0,I35&gt;0,I36&gt;0),"  ","Enter Internal &amp; External marks in the below cells")</f>
        <v>Enter Internal &amp; External marks in the below cells</v>
      </c>
      <c r="I27" s="18"/>
      <c r="J27" s="18"/>
      <c r="K27" s="18"/>
      <c r="L27" s="31"/>
    </row>
    <row r="28" spans="1:12" ht="25.5">
      <c r="A28" s="31"/>
      <c r="B28" s="1" t="s">
        <v>5</v>
      </c>
      <c r="C28" s="2"/>
      <c r="D28" s="2" t="s">
        <v>6</v>
      </c>
      <c r="E28" s="1" t="s">
        <v>7</v>
      </c>
      <c r="F28" s="1" t="s">
        <v>8</v>
      </c>
      <c r="G28" s="1" t="s">
        <v>9</v>
      </c>
      <c r="H28" s="1" t="s">
        <v>10</v>
      </c>
      <c r="I28" s="1" t="s">
        <v>26</v>
      </c>
      <c r="J28" s="1" t="s">
        <v>12</v>
      </c>
      <c r="K28" s="1" t="s">
        <v>13</v>
      </c>
      <c r="L28" s="31"/>
    </row>
    <row r="29" spans="1:23" ht="12.75">
      <c r="A29" s="31"/>
      <c r="B29" s="3">
        <v>1</v>
      </c>
      <c r="C29" s="4"/>
      <c r="D29" s="52" t="s">
        <v>15</v>
      </c>
      <c r="E29" s="53">
        <v>3</v>
      </c>
      <c r="F29" s="53">
        <v>100</v>
      </c>
      <c r="G29" s="39"/>
      <c r="H29" s="39"/>
      <c r="I29" s="3">
        <f>IF(AND(G29&lt;26,H29&lt;76),SUM($G$29:$H$29),"Error")</f>
        <v>0</v>
      </c>
      <c r="J29" s="3">
        <f>IF(K29="Pass",E29,0)</f>
        <v>0</v>
      </c>
      <c r="K29" s="3" t="str">
        <f>IF(I29&gt;0,IF(AND(((I29/F29)*100)&gt;=40),"Pass","Fail"),"   ")</f>
        <v>   </v>
      </c>
      <c r="L29" s="31"/>
      <c r="U29" s="58"/>
      <c r="W29" s="57">
        <f aca="true" t="shared" si="2" ref="W29:W34">I29</f>
        <v>0</v>
      </c>
    </row>
    <row r="30" spans="1:23" ht="12.75">
      <c r="A30" s="31"/>
      <c r="B30" s="3">
        <v>2</v>
      </c>
      <c r="C30" s="4"/>
      <c r="D30" s="52" t="s">
        <v>16</v>
      </c>
      <c r="E30" s="53">
        <v>3</v>
      </c>
      <c r="F30" s="53">
        <v>100</v>
      </c>
      <c r="G30" s="39"/>
      <c r="H30" s="39"/>
      <c r="I30" s="3">
        <f>IF(AND(G30&lt;26,H30&lt;76),SUM($G$30:$H$30),"Error")</f>
        <v>0</v>
      </c>
      <c r="J30" s="3">
        <f aca="true" t="shared" si="3" ref="J30:J36">IF(K30="Pass",E30,0)</f>
        <v>0</v>
      </c>
      <c r="K30" s="3" t="str">
        <f aca="true" t="shared" si="4" ref="K30:K36">IF(I30&gt;0,IF(AND(((I30/F30)*100)&gt;=40),"Pass","Fail"),"   ")</f>
        <v>   </v>
      </c>
      <c r="L30" s="31"/>
      <c r="U30" s="58"/>
      <c r="W30" s="57">
        <f t="shared" si="2"/>
        <v>0</v>
      </c>
    </row>
    <row r="31" spans="1:23" ht="12.75">
      <c r="A31" s="31"/>
      <c r="B31" s="3">
        <v>3</v>
      </c>
      <c r="C31" s="4"/>
      <c r="D31" s="52" t="s">
        <v>17</v>
      </c>
      <c r="E31" s="53">
        <v>3</v>
      </c>
      <c r="F31" s="53">
        <v>100</v>
      </c>
      <c r="G31" s="39"/>
      <c r="H31" s="39"/>
      <c r="I31" s="3">
        <f>IF(AND(G31&lt;26,H31&lt;76),SUM($G$31:$H$31),"Error")</f>
        <v>0</v>
      </c>
      <c r="J31" s="3">
        <f t="shared" si="3"/>
        <v>0</v>
      </c>
      <c r="K31" s="3" t="str">
        <f t="shared" si="4"/>
        <v>   </v>
      </c>
      <c r="L31" s="31"/>
      <c r="U31" s="58"/>
      <c r="W31" s="57">
        <f t="shared" si="2"/>
        <v>0</v>
      </c>
    </row>
    <row r="32" spans="1:23" ht="12.75">
      <c r="A32" s="31"/>
      <c r="B32" s="3">
        <v>4</v>
      </c>
      <c r="C32" s="4"/>
      <c r="D32" s="52" t="s">
        <v>18</v>
      </c>
      <c r="E32" s="53">
        <v>4</v>
      </c>
      <c r="F32" s="53">
        <v>100</v>
      </c>
      <c r="G32" s="39"/>
      <c r="H32" s="39"/>
      <c r="I32" s="3">
        <f>IF(AND(G32&lt;26,H32&lt;76),SUM($G$32:$H$32),"Error")</f>
        <v>0</v>
      </c>
      <c r="J32" s="3">
        <f t="shared" si="3"/>
        <v>0</v>
      </c>
      <c r="K32" s="3" t="str">
        <f t="shared" si="4"/>
        <v>   </v>
      </c>
      <c r="L32" s="31"/>
      <c r="U32" s="58"/>
      <c r="W32" s="57">
        <f t="shared" si="2"/>
        <v>0</v>
      </c>
    </row>
    <row r="33" spans="1:23" ht="12.75">
      <c r="A33" s="31"/>
      <c r="B33" s="3">
        <v>5</v>
      </c>
      <c r="C33" s="4"/>
      <c r="D33" s="52" t="s">
        <v>19</v>
      </c>
      <c r="E33" s="53">
        <v>4</v>
      </c>
      <c r="F33" s="53">
        <v>100</v>
      </c>
      <c r="G33" s="39"/>
      <c r="H33" s="39"/>
      <c r="I33" s="3">
        <f>IF(AND(G33&lt;26,H33&lt;76),SUM($G$33:$H$33),"Error")</f>
        <v>0</v>
      </c>
      <c r="J33" s="3">
        <f t="shared" si="3"/>
        <v>0</v>
      </c>
      <c r="K33" s="3" t="str">
        <f t="shared" si="4"/>
        <v>   </v>
      </c>
      <c r="L33" s="31"/>
      <c r="U33" s="58"/>
      <c r="W33" s="57">
        <f t="shared" si="2"/>
        <v>0</v>
      </c>
    </row>
    <row r="34" spans="1:23" ht="12.75">
      <c r="A34" s="31"/>
      <c r="B34" s="3">
        <v>6</v>
      </c>
      <c r="C34" s="4"/>
      <c r="D34" s="52" t="s">
        <v>20</v>
      </c>
      <c r="E34" s="53">
        <v>4</v>
      </c>
      <c r="F34" s="53">
        <v>100</v>
      </c>
      <c r="G34" s="39"/>
      <c r="H34" s="39"/>
      <c r="I34" s="3">
        <f>IF(AND(G34&lt;26,H34&lt;76),SUM($G$34:$H$34),"Error")</f>
        <v>0</v>
      </c>
      <c r="J34" s="3">
        <f t="shared" si="3"/>
        <v>0</v>
      </c>
      <c r="K34" s="3" t="str">
        <f t="shared" si="4"/>
        <v>   </v>
      </c>
      <c r="L34" s="31"/>
      <c r="U34" s="58"/>
      <c r="W34" s="57">
        <f t="shared" si="2"/>
        <v>0</v>
      </c>
    </row>
    <row r="35" spans="1:21" ht="12.75">
      <c r="A35" s="31"/>
      <c r="B35" s="3">
        <v>7</v>
      </c>
      <c r="C35" s="4"/>
      <c r="D35" s="52" t="s">
        <v>21</v>
      </c>
      <c r="E35" s="53">
        <v>2</v>
      </c>
      <c r="F35" s="53">
        <v>75</v>
      </c>
      <c r="G35" s="39"/>
      <c r="H35" s="39"/>
      <c r="I35" s="3">
        <f>IF(AND(G35&lt;26,H35&lt;51),SUM(G35:H35),"Error")</f>
        <v>0</v>
      </c>
      <c r="J35" s="3">
        <f t="shared" si="3"/>
        <v>0</v>
      </c>
      <c r="K35" s="3" t="str">
        <f t="shared" si="4"/>
        <v>   </v>
      </c>
      <c r="L35" s="31"/>
      <c r="M35" s="59" t="str">
        <f>IF(J37=E37,"All Clear",M36)</f>
        <v>0 Backlog(s)</v>
      </c>
      <c r="U35" s="58"/>
    </row>
    <row r="36" spans="1:21" ht="12.75">
      <c r="A36" s="31"/>
      <c r="B36" s="3">
        <v>8</v>
      </c>
      <c r="C36" s="4"/>
      <c r="D36" s="52" t="s">
        <v>22</v>
      </c>
      <c r="E36" s="53">
        <v>2</v>
      </c>
      <c r="F36" s="53">
        <v>75</v>
      </c>
      <c r="G36" s="39"/>
      <c r="H36" s="39"/>
      <c r="I36" s="3">
        <f>IF(AND(G36&lt;26,H36&lt;51),SUM(G36:H36),"Error")</f>
        <v>0</v>
      </c>
      <c r="J36" s="3">
        <f t="shared" si="3"/>
        <v>0</v>
      </c>
      <c r="K36" s="3" t="str">
        <f t="shared" si="4"/>
        <v>   </v>
      </c>
      <c r="L36" s="31"/>
      <c r="M36" s="56" t="str">
        <f>CONCATENATE(M37," Backlog(s)")</f>
        <v>0 Backlog(s)</v>
      </c>
      <c r="U36" s="58"/>
    </row>
    <row r="37" spans="1:21" ht="15.75">
      <c r="A37" s="31"/>
      <c r="B37" s="3"/>
      <c r="C37" s="5" t="s">
        <v>23</v>
      </c>
      <c r="D37" s="5"/>
      <c r="E37" s="7">
        <f>SUM($E$29:$E$36)</f>
        <v>25</v>
      </c>
      <c r="F37" s="7">
        <f>SUM($F$29:$F$36)</f>
        <v>750</v>
      </c>
      <c r="G37" s="7">
        <f>SUM(G29:G36)</f>
        <v>0</v>
      </c>
      <c r="H37" s="7">
        <f>SUM(H29:H36)</f>
        <v>0</v>
      </c>
      <c r="I37" s="7">
        <f>SUM($I$29:$I$36)</f>
        <v>0</v>
      </c>
      <c r="J37" s="7">
        <f>SUM($J$29:$J$36)</f>
        <v>0</v>
      </c>
      <c r="K37" s="43" t="str">
        <f>IF(H27="  ",M35,"  ")</f>
        <v>  </v>
      </c>
      <c r="L37" s="31"/>
      <c r="M37" s="56">
        <f>COUNTIF(K25:K36,"Fail")</f>
        <v>0</v>
      </c>
      <c r="U37" s="60"/>
    </row>
    <row r="38" spans="1:12" ht="12.75">
      <c r="A38" s="31"/>
      <c r="B38" s="3"/>
      <c r="C38" s="8" t="s">
        <v>24</v>
      </c>
      <c r="D38" s="50">
        <f>PRODUCT((I37)/F37)</f>
        <v>0</v>
      </c>
      <c r="E38" s="9"/>
      <c r="F38" s="3"/>
      <c r="G38" s="3"/>
      <c r="H38" s="3"/>
      <c r="I38" s="3"/>
      <c r="J38" s="3"/>
      <c r="K38" s="3"/>
      <c r="L38" s="31"/>
    </row>
    <row r="39" spans="1:12" ht="20.25">
      <c r="A39" s="31"/>
      <c r="B39" s="38"/>
      <c r="C39" s="14"/>
      <c r="D39" s="37"/>
      <c r="E39" s="15" t="s">
        <v>27</v>
      </c>
      <c r="F39" s="37"/>
      <c r="G39" s="15"/>
      <c r="H39" s="16" t="str">
        <f>IF(AND(I41&gt;0,I42&gt;0,I43&gt;0,I44&gt;0,I45&gt;0,I46&gt;0,I47&gt;0,I48&gt;0),"  ","Enter Internal &amp; External marks in the below cells")</f>
        <v>Enter Internal &amp; External marks in the below cells</v>
      </c>
      <c r="I39" s="18"/>
      <c r="J39" s="18"/>
      <c r="K39" s="18"/>
      <c r="L39" s="31"/>
    </row>
    <row r="40" spans="1:12" ht="25.5">
      <c r="A40" s="31"/>
      <c r="B40" s="1" t="s">
        <v>5</v>
      </c>
      <c r="C40" s="2"/>
      <c r="D40" s="2" t="s">
        <v>6</v>
      </c>
      <c r="E40" s="1" t="s">
        <v>7</v>
      </c>
      <c r="F40" s="1" t="s">
        <v>8</v>
      </c>
      <c r="G40" s="1" t="s">
        <v>9</v>
      </c>
      <c r="H40" s="1" t="s">
        <v>10</v>
      </c>
      <c r="I40" s="1" t="s">
        <v>26</v>
      </c>
      <c r="J40" s="1" t="s">
        <v>12</v>
      </c>
      <c r="K40" s="1" t="s">
        <v>13</v>
      </c>
      <c r="L40" s="31"/>
    </row>
    <row r="41" spans="1:23" ht="12.75">
      <c r="A41" s="31"/>
      <c r="B41" s="3">
        <v>1</v>
      </c>
      <c r="C41" s="4"/>
      <c r="D41" s="52" t="s">
        <v>15</v>
      </c>
      <c r="E41" s="53">
        <v>4</v>
      </c>
      <c r="F41" s="53">
        <v>100</v>
      </c>
      <c r="G41" s="39"/>
      <c r="H41" s="39"/>
      <c r="I41" s="3">
        <f>IF(AND(G41&lt;26,H41&lt;76),SUM($G$41:$H$41),"Error")</f>
        <v>0</v>
      </c>
      <c r="J41" s="3">
        <f>IF(K41="Pass",E41,0)</f>
        <v>0</v>
      </c>
      <c r="K41" s="3" t="str">
        <f aca="true" t="shared" si="5" ref="K41:K48">IF(I41&gt;0,IF(AND(((I41/F41)*100)&gt;=40),"Pass","Fail"),"   ")</f>
        <v>   </v>
      </c>
      <c r="L41" s="31"/>
      <c r="U41" s="58"/>
      <c r="W41" s="57">
        <f aca="true" t="shared" si="6" ref="W41:W46">I41</f>
        <v>0</v>
      </c>
    </row>
    <row r="42" spans="1:23" ht="12.75">
      <c r="A42" s="31"/>
      <c r="B42" s="3">
        <v>2</v>
      </c>
      <c r="C42" s="4"/>
      <c r="D42" s="52" t="s">
        <v>16</v>
      </c>
      <c r="E42" s="53">
        <v>4</v>
      </c>
      <c r="F42" s="53">
        <v>100</v>
      </c>
      <c r="G42" s="39"/>
      <c r="H42" s="39"/>
      <c r="I42" s="3">
        <f>IF(AND(G42&lt;26,H42&lt;76),SUM($G$42:$H$42),"Error")</f>
        <v>0</v>
      </c>
      <c r="J42" s="3">
        <f aca="true" t="shared" si="7" ref="J42:J48">IF(K42="Pass",E42,0)</f>
        <v>0</v>
      </c>
      <c r="K42" s="3" t="str">
        <f t="shared" si="5"/>
        <v>   </v>
      </c>
      <c r="L42" s="31"/>
      <c r="U42" s="58"/>
      <c r="W42" s="57">
        <f t="shared" si="6"/>
        <v>0</v>
      </c>
    </row>
    <row r="43" spans="1:23" ht="12.75">
      <c r="A43" s="31"/>
      <c r="B43" s="3">
        <v>3</v>
      </c>
      <c r="C43" s="4"/>
      <c r="D43" s="52" t="s">
        <v>17</v>
      </c>
      <c r="E43" s="53">
        <v>4</v>
      </c>
      <c r="F43" s="53">
        <v>100</v>
      </c>
      <c r="G43" s="39"/>
      <c r="H43" s="39"/>
      <c r="I43" s="3">
        <f>IF(AND(G43&lt;26,H43&lt;76),SUM($G$43:$H$43),"Error")</f>
        <v>0</v>
      </c>
      <c r="J43" s="3">
        <f t="shared" si="7"/>
        <v>0</v>
      </c>
      <c r="K43" s="3" t="str">
        <f t="shared" si="5"/>
        <v>   </v>
      </c>
      <c r="L43" s="31"/>
      <c r="U43" s="58"/>
      <c r="W43" s="57">
        <f t="shared" si="6"/>
        <v>0</v>
      </c>
    </row>
    <row r="44" spans="1:23" ht="12.75">
      <c r="A44" s="31"/>
      <c r="B44" s="3">
        <v>4</v>
      </c>
      <c r="C44" s="4"/>
      <c r="D44" s="52" t="s">
        <v>18</v>
      </c>
      <c r="E44" s="53">
        <v>3</v>
      </c>
      <c r="F44" s="53">
        <v>100</v>
      </c>
      <c r="G44" s="39"/>
      <c r="H44" s="39"/>
      <c r="I44" s="3">
        <f>IF(AND(G44&lt;26,H44&lt;76),SUM($G$44:$H$44),"Error")</f>
        <v>0</v>
      </c>
      <c r="J44" s="3">
        <f t="shared" si="7"/>
        <v>0</v>
      </c>
      <c r="K44" s="3" t="str">
        <f t="shared" si="5"/>
        <v>   </v>
      </c>
      <c r="L44" s="31"/>
      <c r="U44" s="58"/>
      <c r="W44" s="57">
        <f t="shared" si="6"/>
        <v>0</v>
      </c>
    </row>
    <row r="45" spans="1:23" ht="12.75">
      <c r="A45" s="31"/>
      <c r="B45" s="3">
        <v>5</v>
      </c>
      <c r="C45" s="4"/>
      <c r="D45" s="52" t="s">
        <v>19</v>
      </c>
      <c r="E45" s="53">
        <v>3</v>
      </c>
      <c r="F45" s="53">
        <v>100</v>
      </c>
      <c r="G45" s="39"/>
      <c r="H45" s="39"/>
      <c r="I45" s="3">
        <f>IF(AND(G45&lt;26,H45&lt;76),SUM($G$45:$H$45),"Error")</f>
        <v>0</v>
      </c>
      <c r="J45" s="3">
        <f t="shared" si="7"/>
        <v>0</v>
      </c>
      <c r="K45" s="3" t="str">
        <f t="shared" si="5"/>
        <v>   </v>
      </c>
      <c r="L45" s="31"/>
      <c r="U45" s="58"/>
      <c r="W45" s="57">
        <f t="shared" si="6"/>
        <v>0</v>
      </c>
    </row>
    <row r="46" spans="1:23" ht="12.75">
      <c r="A46" s="31"/>
      <c r="B46" s="3">
        <v>6</v>
      </c>
      <c r="C46" s="4"/>
      <c r="D46" s="52" t="s">
        <v>20</v>
      </c>
      <c r="E46" s="53">
        <v>3</v>
      </c>
      <c r="F46" s="53">
        <v>100</v>
      </c>
      <c r="G46" s="39"/>
      <c r="H46" s="39"/>
      <c r="I46" s="3">
        <f>IF(AND(G46&lt;26,H46&lt;76),SUM($G$46:$H$46),"Error")</f>
        <v>0</v>
      </c>
      <c r="J46" s="3">
        <f t="shared" si="7"/>
        <v>0</v>
      </c>
      <c r="K46" s="3" t="str">
        <f t="shared" si="5"/>
        <v>   </v>
      </c>
      <c r="L46" s="31"/>
      <c r="U46" s="58"/>
      <c r="W46" s="57">
        <f t="shared" si="6"/>
        <v>0</v>
      </c>
    </row>
    <row r="47" spans="1:21" ht="12.75">
      <c r="A47" s="31"/>
      <c r="B47" s="3">
        <v>7</v>
      </c>
      <c r="C47" s="4"/>
      <c r="D47" s="52" t="s">
        <v>21</v>
      </c>
      <c r="E47" s="53">
        <v>2</v>
      </c>
      <c r="F47" s="53">
        <v>75</v>
      </c>
      <c r="G47" s="39"/>
      <c r="H47" s="39"/>
      <c r="I47" s="3">
        <f>IF(AND(G47&lt;26,H47&lt;51),SUM(G47:H47),"Error")</f>
        <v>0</v>
      </c>
      <c r="J47" s="3">
        <f t="shared" si="7"/>
        <v>0</v>
      </c>
      <c r="K47" s="3" t="str">
        <f t="shared" si="5"/>
        <v>   </v>
      </c>
      <c r="L47" s="31"/>
      <c r="M47" s="59" t="str">
        <f>IF(J49=E49,"All Clear",M48)</f>
        <v>0 Backlog(s)</v>
      </c>
      <c r="U47" s="58"/>
    </row>
    <row r="48" spans="1:21" ht="12.75">
      <c r="A48" s="31"/>
      <c r="B48" s="3">
        <v>8</v>
      </c>
      <c r="C48" s="4"/>
      <c r="D48" s="52" t="s">
        <v>22</v>
      </c>
      <c r="E48" s="53">
        <v>2</v>
      </c>
      <c r="F48" s="53">
        <v>75</v>
      </c>
      <c r="G48" s="39"/>
      <c r="H48" s="39"/>
      <c r="I48" s="3">
        <f>IF(AND(G48&lt;26,H48&lt;51),SUM(G48:H48),"Error")</f>
        <v>0</v>
      </c>
      <c r="J48" s="3">
        <f t="shared" si="7"/>
        <v>0</v>
      </c>
      <c r="K48" s="3" t="str">
        <f t="shared" si="5"/>
        <v>   </v>
      </c>
      <c r="L48" s="31"/>
      <c r="M48" s="56" t="str">
        <f>CONCATENATE(M49," Backlog(s)")</f>
        <v>0 Backlog(s)</v>
      </c>
      <c r="U48" s="58"/>
    </row>
    <row r="49" spans="1:21" ht="15.75">
      <c r="A49" s="31"/>
      <c r="B49" s="3"/>
      <c r="C49" s="5" t="s">
        <v>23</v>
      </c>
      <c r="D49" s="5"/>
      <c r="E49" s="7">
        <f>SUM($E$41:$E$48)</f>
        <v>25</v>
      </c>
      <c r="F49" s="7">
        <f>SUM($F$41:$F$48)</f>
        <v>750</v>
      </c>
      <c r="G49" s="7">
        <f>SUM(G41:G48)</f>
        <v>0</v>
      </c>
      <c r="H49" s="7">
        <f>SUM(H41:H48)</f>
        <v>0</v>
      </c>
      <c r="I49" s="7">
        <f>SUM($I$41:$I$48)</f>
        <v>0</v>
      </c>
      <c r="J49" s="7">
        <f>SUM($J$41:$J$48)</f>
        <v>0</v>
      </c>
      <c r="K49" s="43" t="str">
        <f>IF(H39="  ",M47,"  ")</f>
        <v>  </v>
      </c>
      <c r="L49" s="31"/>
      <c r="M49" s="56">
        <f>COUNTIF(K37:K48,"Fail")</f>
        <v>0</v>
      </c>
      <c r="Q49" s="60"/>
      <c r="R49" s="60"/>
      <c r="U49" s="60"/>
    </row>
    <row r="50" spans="1:12" ht="12.75">
      <c r="A50" s="31"/>
      <c r="B50" s="3"/>
      <c r="C50" s="8" t="s">
        <v>24</v>
      </c>
      <c r="D50" s="50">
        <f>PRODUCT((I49)/F49)</f>
        <v>0</v>
      </c>
      <c r="E50" s="9"/>
      <c r="F50" s="3"/>
      <c r="G50" s="3"/>
      <c r="H50" s="3"/>
      <c r="I50" s="3"/>
      <c r="J50" s="3"/>
      <c r="K50" s="3"/>
      <c r="L50" s="31"/>
    </row>
    <row r="51" spans="1:12" ht="20.25">
      <c r="A51" s="31"/>
      <c r="B51" s="38"/>
      <c r="C51" s="14"/>
      <c r="D51" s="37"/>
      <c r="E51" s="15" t="s">
        <v>28</v>
      </c>
      <c r="F51" s="37"/>
      <c r="G51" s="15"/>
      <c r="H51" s="16" t="str">
        <f>IF(AND(I53&gt;0,I54&gt;0,I55&gt;0,I56&gt;0,I57&gt;0,I58&gt;0,I59&gt;0,I60&gt;0),"  ","Enter Internal &amp; External marks in the below cells")</f>
        <v>Enter Internal &amp; External marks in the below cells</v>
      </c>
      <c r="I51" s="18"/>
      <c r="J51" s="18"/>
      <c r="K51" s="18"/>
      <c r="L51" s="31"/>
    </row>
    <row r="52" spans="1:12" ht="25.5">
      <c r="A52" s="31"/>
      <c r="B52" s="1" t="s">
        <v>5</v>
      </c>
      <c r="C52" s="2"/>
      <c r="D52" s="2" t="s">
        <v>6</v>
      </c>
      <c r="E52" s="1" t="s">
        <v>7</v>
      </c>
      <c r="F52" s="1" t="s">
        <v>8</v>
      </c>
      <c r="G52" s="1" t="s">
        <v>9</v>
      </c>
      <c r="H52" s="1" t="s">
        <v>10</v>
      </c>
      <c r="I52" s="1" t="s">
        <v>26</v>
      </c>
      <c r="J52" s="1" t="s">
        <v>12</v>
      </c>
      <c r="K52" s="1" t="s">
        <v>13</v>
      </c>
      <c r="L52" s="31"/>
    </row>
    <row r="53" spans="1:23" ht="12.75">
      <c r="A53" s="31"/>
      <c r="B53" s="3">
        <v>1</v>
      </c>
      <c r="C53" s="4"/>
      <c r="D53" s="52" t="s">
        <v>75</v>
      </c>
      <c r="E53" s="53">
        <v>4</v>
      </c>
      <c r="F53" s="53">
        <v>100</v>
      </c>
      <c r="G53" s="39"/>
      <c r="H53" s="39"/>
      <c r="I53" s="3">
        <f>IF(AND(G53&lt;26,H53&lt;76),SUM($G$53:$H$53),"Error")</f>
        <v>0</v>
      </c>
      <c r="J53" s="3">
        <f aca="true" t="shared" si="8" ref="J53:J60">IF(K53="Pass",E53,0)</f>
        <v>0</v>
      </c>
      <c r="K53" s="3" t="str">
        <f aca="true" t="shared" si="9" ref="K53:K60">IF(I53&gt;0,IF(AND(((I53/F53)*100)&gt;=40),"Pass","Fail"),"   ")</f>
        <v>   </v>
      </c>
      <c r="L53" s="31"/>
      <c r="U53" s="58"/>
      <c r="W53" s="57">
        <f aca="true" t="shared" si="10" ref="W53:W58">I53</f>
        <v>0</v>
      </c>
    </row>
    <row r="54" spans="1:23" ht="12.75">
      <c r="A54" s="31"/>
      <c r="B54" s="3">
        <v>2</v>
      </c>
      <c r="C54" s="4"/>
      <c r="D54" s="52" t="s">
        <v>16</v>
      </c>
      <c r="E54" s="53">
        <v>4</v>
      </c>
      <c r="F54" s="53">
        <v>100</v>
      </c>
      <c r="G54" s="39"/>
      <c r="H54" s="39"/>
      <c r="I54" s="3">
        <f>IF(AND(G54&lt;26,H54&lt;76),SUM($G$54:$H$54),"Error")</f>
        <v>0</v>
      </c>
      <c r="J54" s="3">
        <f t="shared" si="8"/>
        <v>0</v>
      </c>
      <c r="K54" s="3" t="str">
        <f t="shared" si="9"/>
        <v>   </v>
      </c>
      <c r="L54" s="31"/>
      <c r="U54" s="58"/>
      <c r="W54" s="57">
        <f t="shared" si="10"/>
        <v>0</v>
      </c>
    </row>
    <row r="55" spans="1:23" ht="12.75">
      <c r="A55" s="31"/>
      <c r="B55" s="3">
        <v>3</v>
      </c>
      <c r="C55" s="4"/>
      <c r="D55" s="52" t="s">
        <v>17</v>
      </c>
      <c r="E55" s="53">
        <v>4</v>
      </c>
      <c r="F55" s="53">
        <v>100</v>
      </c>
      <c r="G55" s="39"/>
      <c r="H55" s="39"/>
      <c r="I55" s="3">
        <f>IF(AND(G55&lt;26,H55&lt;76),SUM($G$55:$H$55),"Error")</f>
        <v>0</v>
      </c>
      <c r="J55" s="3">
        <f t="shared" si="8"/>
        <v>0</v>
      </c>
      <c r="K55" s="3" t="str">
        <f t="shared" si="9"/>
        <v>   </v>
      </c>
      <c r="L55" s="31"/>
      <c r="U55" s="58"/>
      <c r="W55" s="57">
        <f t="shared" si="10"/>
        <v>0</v>
      </c>
    </row>
    <row r="56" spans="1:23" ht="12.75">
      <c r="A56" s="31"/>
      <c r="B56" s="3">
        <v>4</v>
      </c>
      <c r="C56" s="4"/>
      <c r="D56" s="52" t="s">
        <v>18</v>
      </c>
      <c r="E56" s="53">
        <v>3</v>
      </c>
      <c r="F56" s="53">
        <v>100</v>
      </c>
      <c r="G56" s="39"/>
      <c r="H56" s="39"/>
      <c r="I56" s="3">
        <f>IF(AND(G56&lt;26,H56&lt;76),SUM($G$56:$H$56),"Error")</f>
        <v>0</v>
      </c>
      <c r="J56" s="3">
        <f t="shared" si="8"/>
        <v>0</v>
      </c>
      <c r="K56" s="3" t="str">
        <f t="shared" si="9"/>
        <v>   </v>
      </c>
      <c r="L56" s="31"/>
      <c r="U56" s="58"/>
      <c r="W56" s="57">
        <f t="shared" si="10"/>
        <v>0</v>
      </c>
    </row>
    <row r="57" spans="1:23" ht="12.75">
      <c r="A57" s="31"/>
      <c r="B57" s="3">
        <v>5</v>
      </c>
      <c r="C57" s="4"/>
      <c r="D57" s="52" t="s">
        <v>19</v>
      </c>
      <c r="E57" s="53">
        <v>3</v>
      </c>
      <c r="F57" s="53">
        <v>100</v>
      </c>
      <c r="G57" s="39"/>
      <c r="H57" s="39"/>
      <c r="I57" s="3">
        <f>IF(AND(G57&lt;26,H57&lt;76),SUM($G$57:$H$57),"Error")</f>
        <v>0</v>
      </c>
      <c r="J57" s="3">
        <f t="shared" si="8"/>
        <v>0</v>
      </c>
      <c r="K57" s="3" t="str">
        <f t="shared" si="9"/>
        <v>   </v>
      </c>
      <c r="L57" s="31"/>
      <c r="U57" s="58"/>
      <c r="W57" s="57">
        <f t="shared" si="10"/>
        <v>0</v>
      </c>
    </row>
    <row r="58" spans="1:23" ht="12.75">
      <c r="A58" s="31"/>
      <c r="B58" s="3">
        <v>6</v>
      </c>
      <c r="C58" s="4"/>
      <c r="D58" s="52" t="s">
        <v>20</v>
      </c>
      <c r="E58" s="53">
        <v>3</v>
      </c>
      <c r="F58" s="53">
        <v>100</v>
      </c>
      <c r="G58" s="39"/>
      <c r="H58" s="39"/>
      <c r="I58" s="3">
        <f>IF(AND(G58&lt;26,H58&lt;76),SUM($G$58:$H$58),"Error")</f>
        <v>0</v>
      </c>
      <c r="J58" s="3">
        <f t="shared" si="8"/>
        <v>0</v>
      </c>
      <c r="K58" s="3" t="str">
        <f t="shared" si="9"/>
        <v>   </v>
      </c>
      <c r="L58" s="31"/>
      <c r="U58" s="58"/>
      <c r="W58" s="57">
        <f t="shared" si="10"/>
        <v>0</v>
      </c>
    </row>
    <row r="59" spans="1:21" ht="12.75">
      <c r="A59" s="31"/>
      <c r="B59" s="3">
        <v>7</v>
      </c>
      <c r="C59" s="4"/>
      <c r="D59" s="52" t="s">
        <v>21</v>
      </c>
      <c r="E59" s="53">
        <v>2</v>
      </c>
      <c r="F59" s="53">
        <v>75</v>
      </c>
      <c r="G59" s="39"/>
      <c r="H59" s="39"/>
      <c r="I59" s="3">
        <f>IF(AND(G59&lt;26,H59&lt;51),SUM(G59:H59),"Error")</f>
        <v>0</v>
      </c>
      <c r="J59" s="3">
        <f t="shared" si="8"/>
        <v>0</v>
      </c>
      <c r="K59" s="3" t="str">
        <f t="shared" si="9"/>
        <v>   </v>
      </c>
      <c r="L59" s="31"/>
      <c r="M59" s="59" t="str">
        <f>IF(J61=E61,"All Clear",M60)</f>
        <v>0 Backlog(s)</v>
      </c>
      <c r="U59" s="58"/>
    </row>
    <row r="60" spans="1:21" ht="12.75">
      <c r="A60" s="31"/>
      <c r="B60" s="3">
        <v>8</v>
      </c>
      <c r="C60" s="4"/>
      <c r="D60" s="52" t="s">
        <v>22</v>
      </c>
      <c r="E60" s="53">
        <v>2</v>
      </c>
      <c r="F60" s="53">
        <v>75</v>
      </c>
      <c r="G60" s="39"/>
      <c r="H60" s="39"/>
      <c r="I60" s="3">
        <f>IF(AND(G60&lt;26,H60&lt;51),SUM(G60:H60),"Error")</f>
        <v>0</v>
      </c>
      <c r="J60" s="3">
        <f t="shared" si="8"/>
        <v>0</v>
      </c>
      <c r="K60" s="3" t="str">
        <f t="shared" si="9"/>
        <v>   </v>
      </c>
      <c r="L60" s="31"/>
      <c r="M60" s="56" t="str">
        <f>CONCATENATE(M61," Backlog(s)")</f>
        <v>0 Backlog(s)</v>
      </c>
      <c r="U60" s="58"/>
    </row>
    <row r="61" spans="1:21" ht="15.75">
      <c r="A61" s="31"/>
      <c r="B61" s="3"/>
      <c r="C61" s="5" t="s">
        <v>23</v>
      </c>
      <c r="D61" s="5"/>
      <c r="E61" s="7">
        <f>SUM($E$53:$E$60)</f>
        <v>25</v>
      </c>
      <c r="F61" s="7">
        <f>SUM($F$53:$F$60)</f>
        <v>750</v>
      </c>
      <c r="G61" s="7">
        <f>SUM(G53:G60)</f>
        <v>0</v>
      </c>
      <c r="H61" s="7">
        <f>SUM(H53:H60)</f>
        <v>0</v>
      </c>
      <c r="I61" s="7">
        <f>SUM($I$53:$I$60)</f>
        <v>0</v>
      </c>
      <c r="J61" s="7">
        <f>SUM($J$53:$J$60)</f>
        <v>0</v>
      </c>
      <c r="K61" s="43" t="str">
        <f>IF(H51="  ",M59,"  ")</f>
        <v>  </v>
      </c>
      <c r="L61" s="31"/>
      <c r="M61" s="56">
        <f>COUNTIF(K49:K60,"Fail")</f>
        <v>0</v>
      </c>
      <c r="U61" s="60"/>
    </row>
    <row r="62" spans="1:12" ht="12.75">
      <c r="A62" s="31"/>
      <c r="B62" s="3"/>
      <c r="C62" s="8" t="s">
        <v>24</v>
      </c>
      <c r="D62" s="50">
        <f>PRODUCT((I61)/F61)</f>
        <v>0</v>
      </c>
      <c r="E62" s="9"/>
      <c r="F62" s="3"/>
      <c r="G62" s="3"/>
      <c r="H62" s="3"/>
      <c r="I62" s="3"/>
      <c r="J62" s="3"/>
      <c r="K62" s="3"/>
      <c r="L62" s="31"/>
    </row>
    <row r="63" spans="1:12" ht="20.25">
      <c r="A63" s="31"/>
      <c r="B63" s="38"/>
      <c r="C63" s="14"/>
      <c r="D63" s="37"/>
      <c r="E63" s="15" t="s">
        <v>29</v>
      </c>
      <c r="F63" s="37"/>
      <c r="G63" s="15"/>
      <c r="H63" s="16" t="str">
        <f>IF(AND(I65&gt;0,I66&gt;0,I67&gt;0,I68&gt;0,I69&gt;0,I70&gt;0,I71&gt;0,I72&gt;0),"  ","Enter Internal &amp; External marks in the below cells")</f>
        <v>Enter Internal &amp; External marks in the below cells</v>
      </c>
      <c r="I63" s="18"/>
      <c r="J63" s="18"/>
      <c r="K63" s="18"/>
      <c r="L63" s="31"/>
    </row>
    <row r="64" spans="1:12" ht="25.5">
      <c r="A64" s="31"/>
      <c r="B64" s="1" t="s">
        <v>5</v>
      </c>
      <c r="C64" s="2"/>
      <c r="D64" s="2" t="s">
        <v>6</v>
      </c>
      <c r="E64" s="1" t="s">
        <v>7</v>
      </c>
      <c r="F64" s="1" t="s">
        <v>8</v>
      </c>
      <c r="G64" s="1" t="s">
        <v>9</v>
      </c>
      <c r="H64" s="1" t="s">
        <v>10</v>
      </c>
      <c r="I64" s="1" t="s">
        <v>26</v>
      </c>
      <c r="J64" s="1" t="s">
        <v>12</v>
      </c>
      <c r="K64" s="1" t="s">
        <v>13</v>
      </c>
      <c r="L64" s="31"/>
    </row>
    <row r="65" spans="1:23" ht="12.75">
      <c r="A65" s="31"/>
      <c r="B65" s="3">
        <v>1</v>
      </c>
      <c r="C65" s="4"/>
      <c r="D65" s="52" t="s">
        <v>74</v>
      </c>
      <c r="E65" s="53">
        <v>4</v>
      </c>
      <c r="F65" s="53">
        <v>100</v>
      </c>
      <c r="G65" s="39"/>
      <c r="H65" s="39"/>
      <c r="I65" s="3">
        <f>IF(AND(G65&lt;26,H65&lt;76),SUM($G$65:$H$65),"Error")</f>
        <v>0</v>
      </c>
      <c r="J65" s="3">
        <f aca="true" t="shared" si="11" ref="J65:J72">IF(K65="Pass",E65,0)</f>
        <v>0</v>
      </c>
      <c r="K65" s="3" t="str">
        <f aca="true" t="shared" si="12" ref="K65:K72">IF(I65&gt;0,IF(AND(((I65/F65)*100)&gt;=40),"Pass","Fail"),"   ")</f>
        <v>   </v>
      </c>
      <c r="L65" s="31"/>
      <c r="U65" s="58"/>
      <c r="W65" s="57">
        <f aca="true" t="shared" si="13" ref="W65:W70">I65</f>
        <v>0</v>
      </c>
    </row>
    <row r="66" spans="1:23" ht="12.75">
      <c r="A66" s="31"/>
      <c r="B66" s="3">
        <v>2</v>
      </c>
      <c r="C66" s="4"/>
      <c r="D66" s="52" t="s">
        <v>16</v>
      </c>
      <c r="E66" s="53">
        <v>4</v>
      </c>
      <c r="F66" s="53">
        <v>100</v>
      </c>
      <c r="G66" s="39"/>
      <c r="H66" s="39"/>
      <c r="I66" s="3">
        <f>IF(AND(G66&lt;26,H66&lt;76),SUM($G$66:$H$66),"Error")</f>
        <v>0</v>
      </c>
      <c r="J66" s="3">
        <f t="shared" si="11"/>
        <v>0</v>
      </c>
      <c r="K66" s="3" t="str">
        <f t="shared" si="12"/>
        <v>   </v>
      </c>
      <c r="L66" s="31"/>
      <c r="U66" s="58"/>
      <c r="W66" s="57">
        <f t="shared" si="13"/>
        <v>0</v>
      </c>
    </row>
    <row r="67" spans="1:23" ht="12.75">
      <c r="A67" s="31"/>
      <c r="B67" s="3">
        <v>3</v>
      </c>
      <c r="C67" s="4"/>
      <c r="D67" s="52" t="s">
        <v>17</v>
      </c>
      <c r="E67" s="53">
        <v>4</v>
      </c>
      <c r="F67" s="53">
        <v>100</v>
      </c>
      <c r="G67" s="39"/>
      <c r="H67" s="39"/>
      <c r="I67" s="3">
        <f>IF(AND(G67&lt;26,H67&lt;76),SUM($G$67:$H$67),"Error")</f>
        <v>0</v>
      </c>
      <c r="J67" s="3">
        <f t="shared" si="11"/>
        <v>0</v>
      </c>
      <c r="K67" s="3" t="str">
        <f t="shared" si="12"/>
        <v>   </v>
      </c>
      <c r="L67" s="31"/>
      <c r="U67" s="58"/>
      <c r="W67" s="57">
        <f t="shared" si="13"/>
        <v>0</v>
      </c>
    </row>
    <row r="68" spans="1:23" ht="12.75">
      <c r="A68" s="31"/>
      <c r="B68" s="3">
        <v>4</v>
      </c>
      <c r="C68" s="4"/>
      <c r="D68" s="52" t="s">
        <v>18</v>
      </c>
      <c r="E68" s="53">
        <v>3</v>
      </c>
      <c r="F68" s="53">
        <v>100</v>
      </c>
      <c r="G68" s="39"/>
      <c r="H68" s="39"/>
      <c r="I68" s="3">
        <f>IF(AND(G68&lt;26,H68&lt;76),SUM($G$68:$H$68),"Error")</f>
        <v>0</v>
      </c>
      <c r="J68" s="3">
        <f t="shared" si="11"/>
        <v>0</v>
      </c>
      <c r="K68" s="3" t="str">
        <f t="shared" si="12"/>
        <v>   </v>
      </c>
      <c r="L68" s="31"/>
      <c r="U68" s="58"/>
      <c r="W68" s="57">
        <f t="shared" si="13"/>
        <v>0</v>
      </c>
    </row>
    <row r="69" spans="1:23" ht="12.75">
      <c r="A69" s="31"/>
      <c r="B69" s="3">
        <v>5</v>
      </c>
      <c r="C69" s="4"/>
      <c r="D69" s="52" t="s">
        <v>19</v>
      </c>
      <c r="E69" s="53">
        <v>3</v>
      </c>
      <c r="F69" s="53">
        <v>100</v>
      </c>
      <c r="G69" s="39"/>
      <c r="H69" s="39"/>
      <c r="I69" s="3">
        <f>IF(AND(G69&lt;26,H69&lt;76),SUM($G$69:$H$69),"Error")</f>
        <v>0</v>
      </c>
      <c r="J69" s="3">
        <f t="shared" si="11"/>
        <v>0</v>
      </c>
      <c r="K69" s="3" t="str">
        <f t="shared" si="12"/>
        <v>   </v>
      </c>
      <c r="L69" s="31"/>
      <c r="U69" s="58"/>
      <c r="W69" s="57">
        <f t="shared" si="13"/>
        <v>0</v>
      </c>
    </row>
    <row r="70" spans="1:23" ht="12.75">
      <c r="A70" s="31"/>
      <c r="B70" s="3">
        <v>6</v>
      </c>
      <c r="C70" s="4"/>
      <c r="D70" s="52" t="s">
        <v>20</v>
      </c>
      <c r="E70" s="53">
        <v>3</v>
      </c>
      <c r="F70" s="53">
        <v>100</v>
      </c>
      <c r="G70" s="39"/>
      <c r="H70" s="39"/>
      <c r="I70" s="3">
        <f>IF(AND(G70&lt;26,H70&lt;76),SUM($G$70:$H$70),"Error")</f>
        <v>0</v>
      </c>
      <c r="J70" s="3">
        <f t="shared" si="11"/>
        <v>0</v>
      </c>
      <c r="K70" s="3" t="str">
        <f t="shared" si="12"/>
        <v>   </v>
      </c>
      <c r="L70" s="31"/>
      <c r="U70" s="58"/>
      <c r="W70" s="57">
        <f t="shared" si="13"/>
        <v>0</v>
      </c>
    </row>
    <row r="71" spans="1:21" ht="12.75">
      <c r="A71" s="31"/>
      <c r="B71" s="3">
        <v>7</v>
      </c>
      <c r="C71" s="4"/>
      <c r="D71" s="52" t="s">
        <v>21</v>
      </c>
      <c r="E71" s="53">
        <v>2</v>
      </c>
      <c r="F71" s="53">
        <v>75</v>
      </c>
      <c r="G71" s="39"/>
      <c r="H71" s="39"/>
      <c r="I71" s="3">
        <f>IF(AND(G71&lt;26,H71&lt;51),SUM(G71:H71),"Error")</f>
        <v>0</v>
      </c>
      <c r="J71" s="3">
        <f t="shared" si="11"/>
        <v>0</v>
      </c>
      <c r="K71" s="3" t="str">
        <f t="shared" si="12"/>
        <v>   </v>
      </c>
      <c r="L71" s="31"/>
      <c r="M71" s="59" t="str">
        <f>IF(J73=E73,"All Clear",M72)</f>
        <v>0 Backlog(s)</v>
      </c>
      <c r="U71" s="58"/>
    </row>
    <row r="72" spans="1:21" ht="12.75">
      <c r="A72" s="31"/>
      <c r="B72" s="3">
        <v>8</v>
      </c>
      <c r="C72" s="4"/>
      <c r="D72" s="52" t="s">
        <v>22</v>
      </c>
      <c r="E72" s="53">
        <v>2</v>
      </c>
      <c r="F72" s="53">
        <v>75</v>
      </c>
      <c r="G72" s="39"/>
      <c r="H72" s="39"/>
      <c r="I72" s="3">
        <f>IF(AND(G72&lt;26,H72&lt;51),SUM(G72:H72),"Error")</f>
        <v>0</v>
      </c>
      <c r="J72" s="3">
        <f t="shared" si="11"/>
        <v>0</v>
      </c>
      <c r="K72" s="3" t="str">
        <f t="shared" si="12"/>
        <v>   </v>
      </c>
      <c r="L72" s="31"/>
      <c r="M72" s="56" t="str">
        <f>CONCATENATE(M73," Backlog(s)")</f>
        <v>0 Backlog(s)</v>
      </c>
      <c r="U72" s="58"/>
    </row>
    <row r="73" spans="1:21" ht="15.75">
      <c r="A73" s="31"/>
      <c r="B73" s="3"/>
      <c r="C73" s="5" t="s">
        <v>23</v>
      </c>
      <c r="D73" s="5"/>
      <c r="E73" s="7">
        <f>SUM($E$65:$E$72)</f>
        <v>25</v>
      </c>
      <c r="F73" s="7">
        <f>SUM($F$65:$F$72)</f>
        <v>750</v>
      </c>
      <c r="G73" s="7">
        <f>SUM(G65:G72)</f>
        <v>0</v>
      </c>
      <c r="H73" s="7">
        <f>SUM(H65:H72)</f>
        <v>0</v>
      </c>
      <c r="I73" s="7">
        <f>SUM($I$65:$I$72)</f>
        <v>0</v>
      </c>
      <c r="J73" s="7">
        <f>SUM($J$65:$J$72)</f>
        <v>0</v>
      </c>
      <c r="K73" s="43" t="str">
        <f>IF(H63="  ",M71,"  ")</f>
        <v>  </v>
      </c>
      <c r="L73" s="31"/>
      <c r="M73" s="56">
        <f>COUNTIF(K61:K72,"Fail")</f>
        <v>0</v>
      </c>
      <c r="U73" s="60"/>
    </row>
    <row r="74" spans="1:12" ht="12.75">
      <c r="A74" s="31"/>
      <c r="B74" s="3"/>
      <c r="C74" s="8" t="s">
        <v>24</v>
      </c>
      <c r="D74" s="50">
        <f>PRODUCT((I73)/F73)</f>
        <v>0</v>
      </c>
      <c r="E74" s="9"/>
      <c r="F74" s="3"/>
      <c r="G74" s="3"/>
      <c r="H74" s="3"/>
      <c r="I74" s="3"/>
      <c r="J74" s="3"/>
      <c r="K74" s="3"/>
      <c r="L74" s="31"/>
    </row>
    <row r="75" spans="1:12" ht="20.25">
      <c r="A75" s="31"/>
      <c r="B75" s="38"/>
      <c r="C75" s="14"/>
      <c r="D75" s="37"/>
      <c r="E75" s="15" t="s">
        <v>30</v>
      </c>
      <c r="F75" s="37"/>
      <c r="G75" s="15"/>
      <c r="H75" s="16" t="str">
        <f>IF(AND(I77&gt;0,I78&gt;0,I79&gt;0,I80&gt;0,I81&gt;0,I82&gt;0,I83&gt;0,I84&gt;0),"  ","Enter Internal &amp; External marks in the below cells")</f>
        <v>Enter Internal &amp; External marks in the below cells</v>
      </c>
      <c r="I75" s="18"/>
      <c r="J75" s="18"/>
      <c r="K75" s="18"/>
      <c r="L75" s="31"/>
    </row>
    <row r="76" spans="1:12" ht="25.5">
      <c r="A76" s="31"/>
      <c r="B76" s="1" t="s">
        <v>5</v>
      </c>
      <c r="C76" s="2"/>
      <c r="D76" s="2" t="s">
        <v>6</v>
      </c>
      <c r="E76" s="1" t="s">
        <v>7</v>
      </c>
      <c r="F76" s="1" t="s">
        <v>8</v>
      </c>
      <c r="G76" s="1" t="s">
        <v>9</v>
      </c>
      <c r="H76" s="1" t="s">
        <v>10</v>
      </c>
      <c r="I76" s="1" t="s">
        <v>26</v>
      </c>
      <c r="J76" s="1" t="s">
        <v>12</v>
      </c>
      <c r="K76" s="1" t="s">
        <v>13</v>
      </c>
      <c r="L76" s="31"/>
    </row>
    <row r="77" spans="1:23" ht="12.75">
      <c r="A77" s="31"/>
      <c r="B77" s="3">
        <v>1</v>
      </c>
      <c r="C77" s="4"/>
      <c r="D77" s="52" t="s">
        <v>31</v>
      </c>
      <c r="E77" s="53">
        <v>3</v>
      </c>
      <c r="F77" s="53">
        <v>100</v>
      </c>
      <c r="G77" s="39"/>
      <c r="H77" s="39"/>
      <c r="I77" s="3">
        <f>IF(AND(G77&lt;26,H77&lt;76),SUM($G$77:$H$77),"Error")</f>
        <v>0</v>
      </c>
      <c r="J77" s="3">
        <f aca="true" t="shared" si="14" ref="J77:J84">IF(K77="Pass",E77,0)</f>
        <v>0</v>
      </c>
      <c r="K77" s="3" t="str">
        <f aca="true" t="shared" si="15" ref="K77:K84">IF(I77&gt;0,IF(AND(((I77/F77)*100)&gt;=40),"Pass","Fail"),"   ")</f>
        <v>   </v>
      </c>
      <c r="L77" s="31"/>
      <c r="U77" s="58"/>
      <c r="W77" s="57">
        <f>I77</f>
        <v>0</v>
      </c>
    </row>
    <row r="78" spans="1:23" ht="12.75">
      <c r="A78" s="31"/>
      <c r="B78" s="3">
        <v>2</v>
      </c>
      <c r="C78" s="4"/>
      <c r="D78" s="52" t="s">
        <v>16</v>
      </c>
      <c r="E78" s="53">
        <v>3</v>
      </c>
      <c r="F78" s="53">
        <v>100</v>
      </c>
      <c r="G78" s="39"/>
      <c r="H78" s="39"/>
      <c r="I78" s="3">
        <f>IF(AND(G78&lt;26,H78&lt;76),SUM($G$78:$H$78),"Error")</f>
        <v>0</v>
      </c>
      <c r="J78" s="3">
        <f t="shared" si="14"/>
        <v>0</v>
      </c>
      <c r="K78" s="3" t="str">
        <f t="shared" si="15"/>
        <v>   </v>
      </c>
      <c r="L78" s="31"/>
      <c r="U78" s="58"/>
      <c r="W78" s="57">
        <f>I78</f>
        <v>0</v>
      </c>
    </row>
    <row r="79" spans="1:23" ht="12.75">
      <c r="A79" s="31"/>
      <c r="B79" s="3">
        <v>3</v>
      </c>
      <c r="C79" s="4"/>
      <c r="D79" s="52" t="s">
        <v>17</v>
      </c>
      <c r="E79" s="53">
        <v>4</v>
      </c>
      <c r="F79" s="53">
        <v>100</v>
      </c>
      <c r="G79" s="39"/>
      <c r="H79" s="39"/>
      <c r="I79" s="3">
        <f>IF(AND(G79&lt;26,H79&lt;76),SUM($G$79:$H$79),"Error")</f>
        <v>0</v>
      </c>
      <c r="J79" s="3">
        <f t="shared" si="14"/>
        <v>0</v>
      </c>
      <c r="K79" s="3" t="str">
        <f t="shared" si="15"/>
        <v>   </v>
      </c>
      <c r="L79" s="31"/>
      <c r="U79" s="58"/>
      <c r="W79" s="57">
        <f>I79</f>
        <v>0</v>
      </c>
    </row>
    <row r="80" spans="1:23" ht="12.75">
      <c r="A80" s="31"/>
      <c r="B80" s="3">
        <v>4</v>
      </c>
      <c r="C80" s="4"/>
      <c r="D80" s="52" t="s">
        <v>32</v>
      </c>
      <c r="E80" s="53">
        <v>4</v>
      </c>
      <c r="F80" s="53">
        <v>100</v>
      </c>
      <c r="G80" s="39"/>
      <c r="H80" s="39"/>
      <c r="I80" s="3">
        <f>IF(AND(G80&lt;26,H80&lt;76),SUM($G$80:$H$80),"Error")</f>
        <v>0</v>
      </c>
      <c r="J80" s="3">
        <f t="shared" si="14"/>
        <v>0</v>
      </c>
      <c r="K80" s="3" t="str">
        <f t="shared" si="15"/>
        <v>   </v>
      </c>
      <c r="L80" s="31"/>
      <c r="U80" s="58"/>
      <c r="W80" s="57">
        <f>I80</f>
        <v>0</v>
      </c>
    </row>
    <row r="81" spans="1:23" ht="12.75">
      <c r="A81" s="31"/>
      <c r="B81" s="3">
        <v>5</v>
      </c>
      <c r="C81" s="4"/>
      <c r="D81" s="73" t="s">
        <v>33</v>
      </c>
      <c r="E81" s="53">
        <v>3</v>
      </c>
      <c r="F81" s="53">
        <v>100</v>
      </c>
      <c r="G81" s="39"/>
      <c r="H81" s="39"/>
      <c r="I81" s="3">
        <f>IF(AND(G81&lt;26,H81&lt;76),SUM($G$81:$H$81),"Error")</f>
        <v>0</v>
      </c>
      <c r="J81" s="3">
        <f t="shared" si="14"/>
        <v>0</v>
      </c>
      <c r="K81" s="3" t="str">
        <f t="shared" si="15"/>
        <v>   </v>
      </c>
      <c r="L81" s="31"/>
      <c r="U81" s="58"/>
      <c r="W81" s="57">
        <f>I81</f>
        <v>0</v>
      </c>
    </row>
    <row r="82" spans="1:21" ht="12.75">
      <c r="A82" s="31"/>
      <c r="B82" s="3">
        <v>6</v>
      </c>
      <c r="C82" s="4"/>
      <c r="D82" s="73" t="s">
        <v>35</v>
      </c>
      <c r="E82" s="53">
        <v>4</v>
      </c>
      <c r="F82" s="53">
        <v>100</v>
      </c>
      <c r="G82" s="39"/>
      <c r="H82" s="39"/>
      <c r="I82" s="3">
        <f>IF(AND(G82&lt;26,H82&lt;76),SUM($G$82:$H$82),"Error")</f>
        <v>0</v>
      </c>
      <c r="J82" s="3">
        <f t="shared" si="14"/>
        <v>0</v>
      </c>
      <c r="K82" s="3" t="str">
        <f t="shared" si="15"/>
        <v>   </v>
      </c>
      <c r="L82" s="31"/>
      <c r="U82" s="58"/>
    </row>
    <row r="83" spans="1:21" ht="12.75">
      <c r="A83" s="31"/>
      <c r="B83" s="3">
        <v>7</v>
      </c>
      <c r="C83" s="4"/>
      <c r="D83" s="52" t="s">
        <v>21</v>
      </c>
      <c r="E83" s="53">
        <v>2</v>
      </c>
      <c r="F83" s="53">
        <v>75</v>
      </c>
      <c r="G83" s="39"/>
      <c r="H83" s="39"/>
      <c r="I83" s="3">
        <f>IF(AND(G83&lt;26,H83&lt;51),SUM(G83:H83),"Error")</f>
        <v>0</v>
      </c>
      <c r="J83" s="3">
        <f t="shared" si="14"/>
        <v>0</v>
      </c>
      <c r="K83" s="3" t="str">
        <f t="shared" si="15"/>
        <v>   </v>
      </c>
      <c r="L83" s="31"/>
      <c r="U83" s="58"/>
    </row>
    <row r="84" spans="1:21" ht="12.75">
      <c r="A84" s="31"/>
      <c r="B84" s="3">
        <v>8</v>
      </c>
      <c r="C84" s="4"/>
      <c r="D84" s="52" t="s">
        <v>22</v>
      </c>
      <c r="E84" s="53">
        <v>2</v>
      </c>
      <c r="F84" s="53">
        <v>75</v>
      </c>
      <c r="G84" s="39"/>
      <c r="H84" s="39"/>
      <c r="I84" s="3">
        <f>IF(AND(G84&lt;26,H84&lt;51),SUM(G84:H84),"Error")</f>
        <v>0</v>
      </c>
      <c r="J84" s="3">
        <f t="shared" si="14"/>
        <v>0</v>
      </c>
      <c r="K84" s="3" t="str">
        <f t="shared" si="15"/>
        <v>   </v>
      </c>
      <c r="L84" s="31"/>
      <c r="U84" s="58"/>
    </row>
    <row r="85" spans="1:23" ht="15.75">
      <c r="A85" s="31"/>
      <c r="B85" s="3"/>
      <c r="C85" s="5" t="s">
        <v>23</v>
      </c>
      <c r="D85" s="5"/>
      <c r="E85" s="7">
        <f>SUM($E$77:$E$81,E82,$E$83:$E$84)</f>
        <v>25</v>
      </c>
      <c r="F85" s="7">
        <f>SUM($F$77:$F$81,F82,$F$83:$F$84)</f>
        <v>750</v>
      </c>
      <c r="G85" s="7">
        <f>SUM($G$77:$G$81,G82,$G$83:$G$84)</f>
        <v>0</v>
      </c>
      <c r="H85" s="7">
        <f>SUM($H$77:$H$81,H82,$H$83:$H$84)</f>
        <v>0</v>
      </c>
      <c r="I85" s="7">
        <f>SUM($I$77:$I$81,I82,$I$83:$I$84)</f>
        <v>0</v>
      </c>
      <c r="J85" s="7">
        <f>SUM($J$77:$J$81,J82,$J$83:$J$84)</f>
        <v>0</v>
      </c>
      <c r="K85" s="43" t="str">
        <f>IF(H75="  ",M90,"  ")</f>
        <v>  </v>
      </c>
      <c r="L85" s="31"/>
      <c r="U85" s="58"/>
      <c r="W85" s="57">
        <f>I82</f>
        <v>0</v>
      </c>
    </row>
    <row r="86" spans="1:21" ht="12.75">
      <c r="A86" s="31"/>
      <c r="B86" s="3"/>
      <c r="C86" s="8" t="s">
        <v>24</v>
      </c>
      <c r="D86" s="50">
        <f>PRODUCT((I85)/F85)</f>
        <v>0</v>
      </c>
      <c r="E86" s="9"/>
      <c r="F86" s="3"/>
      <c r="G86" s="3"/>
      <c r="H86" s="3"/>
      <c r="I86" s="3"/>
      <c r="J86" s="3"/>
      <c r="K86" s="3"/>
      <c r="L86" s="31"/>
      <c r="U86" s="58"/>
    </row>
    <row r="87" spans="1:21" ht="20.25">
      <c r="A87" s="31"/>
      <c r="B87" s="38"/>
      <c r="C87" s="14"/>
      <c r="D87" s="37"/>
      <c r="E87" s="15" t="s">
        <v>34</v>
      </c>
      <c r="F87" s="37"/>
      <c r="G87" s="15"/>
      <c r="H87" s="16" t="str">
        <f>IF(AND(I89&gt;0,I90&gt;0,I91&gt;0,I92&gt;0,I93&gt;0,I94&gt;0,I95&gt;0),"  ","Enter Internal &amp; External marks in the below cells")</f>
        <v>Enter Internal &amp; External marks in the below cells</v>
      </c>
      <c r="I87" s="18"/>
      <c r="J87" s="18"/>
      <c r="K87" s="18"/>
      <c r="L87" s="31"/>
      <c r="U87" s="58"/>
    </row>
    <row r="88" spans="1:21" ht="25.5">
      <c r="A88" s="31"/>
      <c r="B88" s="1" t="s">
        <v>5</v>
      </c>
      <c r="C88" s="2"/>
      <c r="D88" s="2" t="s">
        <v>6</v>
      </c>
      <c r="E88" s="1" t="s">
        <v>7</v>
      </c>
      <c r="F88" s="1" t="s">
        <v>8</v>
      </c>
      <c r="G88" s="1" t="s">
        <v>9</v>
      </c>
      <c r="H88" s="1" t="s">
        <v>10</v>
      </c>
      <c r="I88" s="1" t="s">
        <v>26</v>
      </c>
      <c r="J88" s="1" t="s">
        <v>12</v>
      </c>
      <c r="K88" s="1" t="s">
        <v>13</v>
      </c>
      <c r="L88" s="31"/>
      <c r="U88" s="58"/>
    </row>
    <row r="89" spans="1:21" ht="12.75">
      <c r="A89" s="31"/>
      <c r="B89" s="3">
        <v>1</v>
      </c>
      <c r="C89" s="4"/>
      <c r="D89" s="52" t="s">
        <v>31</v>
      </c>
      <c r="E89" s="53">
        <v>3</v>
      </c>
      <c r="F89" s="53">
        <v>100</v>
      </c>
      <c r="G89" s="51"/>
      <c r="H89" s="39"/>
      <c r="I89" s="3">
        <f>IF(AND(G89&lt;26,H89&lt;76),SUM(G89:H89),"Error")</f>
        <v>0</v>
      </c>
      <c r="J89" s="3">
        <f aca="true" t="shared" si="16" ref="J89:J95">IF(K89="Pass",E89,0)</f>
        <v>0</v>
      </c>
      <c r="K89" s="3" t="str">
        <f aca="true" t="shared" si="17" ref="K89:K95">IF(I89&gt;0,IF(AND(((I89/F89)*100)&gt;=40),"Pass","Fail"),"   ")</f>
        <v>   </v>
      </c>
      <c r="L89" s="31"/>
      <c r="U89" s="58"/>
    </row>
    <row r="90" spans="1:21" ht="12.75">
      <c r="A90" s="31"/>
      <c r="B90" s="3">
        <v>2</v>
      </c>
      <c r="C90" s="4"/>
      <c r="D90" s="73" t="s">
        <v>36</v>
      </c>
      <c r="E90" s="53">
        <v>3</v>
      </c>
      <c r="F90" s="53">
        <v>100</v>
      </c>
      <c r="G90" s="51"/>
      <c r="H90" s="39"/>
      <c r="I90" s="3">
        <f>IF(AND(G90&lt;26,H90&lt;76),SUM(G90:H90),"Error")</f>
        <v>0</v>
      </c>
      <c r="J90" s="3">
        <f t="shared" si="16"/>
        <v>0</v>
      </c>
      <c r="K90" s="3" t="str">
        <f t="shared" si="17"/>
        <v>   </v>
      </c>
      <c r="L90" s="31"/>
      <c r="M90" s="59" t="str">
        <f>IF(J85=E85,"All Clear",M91)</f>
        <v>0 Backlog(s)</v>
      </c>
      <c r="U90" s="58"/>
    </row>
    <row r="91" spans="1:21" ht="12.75">
      <c r="A91" s="31"/>
      <c r="B91" s="3">
        <v>3</v>
      </c>
      <c r="C91" s="4"/>
      <c r="D91" s="73" t="s">
        <v>76</v>
      </c>
      <c r="E91" s="53">
        <v>3</v>
      </c>
      <c r="F91" s="53">
        <v>100</v>
      </c>
      <c r="G91" s="51"/>
      <c r="H91" s="39"/>
      <c r="I91" s="3">
        <f>IF(AND(G91&lt;26,H91&lt;76),SUM(G91:H91),"Error")</f>
        <v>0</v>
      </c>
      <c r="J91" s="3">
        <f t="shared" si="16"/>
        <v>0</v>
      </c>
      <c r="K91" s="3" t="str">
        <f>IF(I91&gt;0,IF(AND(((I91/F91)*100)&gt;=40),"Pass","Fail"),"   ")</f>
        <v>   </v>
      </c>
      <c r="L91" s="31"/>
      <c r="M91" s="56" t="str">
        <f>CONCATENATE(M93," Backlog(s)")</f>
        <v>0 Backlog(s)</v>
      </c>
      <c r="U91" s="58"/>
    </row>
    <row r="92" spans="1:21" ht="12.75">
      <c r="A92" s="31"/>
      <c r="B92" s="3">
        <v>4</v>
      </c>
      <c r="C92" s="4"/>
      <c r="D92" s="73" t="s">
        <v>61</v>
      </c>
      <c r="E92" s="53">
        <v>2</v>
      </c>
      <c r="F92" s="53">
        <v>100</v>
      </c>
      <c r="G92" s="51">
        <v>0</v>
      </c>
      <c r="H92" s="39"/>
      <c r="I92" s="3">
        <f>IF(H92&lt;101,SUM(H92),"Error")</f>
        <v>0</v>
      </c>
      <c r="J92" s="3">
        <f>IF(K92="Pass",E92,0)</f>
        <v>0</v>
      </c>
      <c r="K92" s="3" t="str">
        <f>IF(I92&gt;0,IF(AND(((I92/F92)*100)&gt;=40),"Pass","Fail"),"   ")</f>
        <v>   </v>
      </c>
      <c r="L92" s="31"/>
      <c r="U92" s="58"/>
    </row>
    <row r="93" spans="1:21" ht="15.75">
      <c r="A93" s="31"/>
      <c r="B93" s="3">
        <v>5</v>
      </c>
      <c r="C93" s="4"/>
      <c r="D93" s="52" t="s">
        <v>37</v>
      </c>
      <c r="E93" s="53">
        <v>2</v>
      </c>
      <c r="F93" s="53">
        <v>50</v>
      </c>
      <c r="G93" s="51">
        <v>0</v>
      </c>
      <c r="H93" s="39"/>
      <c r="I93" s="3">
        <f>IF(H93&lt;51,SUM(H93),"Error")</f>
        <v>0</v>
      </c>
      <c r="J93" s="3">
        <f t="shared" si="16"/>
        <v>0</v>
      </c>
      <c r="K93" s="3" t="str">
        <f t="shared" si="17"/>
        <v>   </v>
      </c>
      <c r="L93" s="31"/>
      <c r="M93" s="56">
        <f>COUNTIF(K80:K84,"Fail")</f>
        <v>0</v>
      </c>
      <c r="Q93" s="60"/>
      <c r="R93" s="60"/>
      <c r="U93" s="60"/>
    </row>
    <row r="94" spans="1:12" ht="12.75">
      <c r="A94" s="31"/>
      <c r="B94" s="3">
        <v>6</v>
      </c>
      <c r="C94" s="4"/>
      <c r="D94" s="52" t="s">
        <v>38</v>
      </c>
      <c r="E94" s="53">
        <v>2</v>
      </c>
      <c r="F94" s="53">
        <v>50</v>
      </c>
      <c r="G94" s="51">
        <v>0</v>
      </c>
      <c r="H94" s="39"/>
      <c r="I94" s="3">
        <f>IF(H94&lt;51,SUM(H94),"Error")</f>
        <v>0</v>
      </c>
      <c r="J94" s="3">
        <f t="shared" si="16"/>
        <v>0</v>
      </c>
      <c r="K94" s="3" t="str">
        <f t="shared" si="17"/>
        <v>   </v>
      </c>
      <c r="L94" s="31"/>
    </row>
    <row r="95" spans="1:12" ht="12.75">
      <c r="A95" s="31"/>
      <c r="B95" s="3">
        <v>7</v>
      </c>
      <c r="C95" s="4"/>
      <c r="D95" s="52" t="s">
        <v>39</v>
      </c>
      <c r="E95" s="53">
        <v>10</v>
      </c>
      <c r="F95" s="53">
        <v>200</v>
      </c>
      <c r="G95" s="51"/>
      <c r="H95" s="39"/>
      <c r="I95" s="3">
        <f>IF(AND(G95&lt;41,H95&lt;161),SUM(G95:H95),"Error")</f>
        <v>0</v>
      </c>
      <c r="J95" s="3">
        <f t="shared" si="16"/>
        <v>0</v>
      </c>
      <c r="K95" s="3" t="str">
        <f t="shared" si="17"/>
        <v>   </v>
      </c>
      <c r="L95" s="31"/>
    </row>
    <row r="96" spans="1:12" ht="15.75">
      <c r="A96" s="31"/>
      <c r="B96" s="3"/>
      <c r="C96" s="5" t="s">
        <v>23</v>
      </c>
      <c r="D96" s="4"/>
      <c r="E96" s="7">
        <f>SUM(E89:E90,E91,E92,E93:E95)</f>
        <v>25</v>
      </c>
      <c r="F96" s="7">
        <f>SUM(F89:F90,F91,F92,F93:F95)</f>
        <v>700</v>
      </c>
      <c r="G96" s="7">
        <f>SUM(G91,G89:G90,G93:G95)</f>
        <v>0</v>
      </c>
      <c r="H96" s="7">
        <f>SUM(H93:H95,H91,H92,H89:H90)</f>
        <v>0</v>
      </c>
      <c r="I96" s="7">
        <f>SUM(I89:I90,I91,I92,I93:I95)</f>
        <v>0</v>
      </c>
      <c r="J96" s="7">
        <f>SUM(J89:J90,J91,J92,J93:J95)</f>
        <v>0</v>
      </c>
      <c r="K96" s="43" t="str">
        <f>IF(H87="  ",M108,"  ")</f>
        <v>  </v>
      </c>
      <c r="L96" s="31"/>
    </row>
    <row r="97" spans="1:23" ht="12.75">
      <c r="A97" s="31"/>
      <c r="B97" s="3"/>
      <c r="C97" s="8" t="s">
        <v>24</v>
      </c>
      <c r="D97" s="50">
        <f>PRODUCT((I96)/F96)</f>
        <v>0</v>
      </c>
      <c r="E97" s="9"/>
      <c r="F97" s="3"/>
      <c r="G97" s="3"/>
      <c r="H97" s="3"/>
      <c r="I97" s="3"/>
      <c r="J97" s="3"/>
      <c r="K97" s="3"/>
      <c r="L97" s="31"/>
      <c r="U97" s="58"/>
      <c r="W97" s="57">
        <f>I89</f>
        <v>0</v>
      </c>
    </row>
    <row r="98" spans="1:23" ht="12.75">
      <c r="A98" s="31"/>
      <c r="B98" s="10"/>
      <c r="C98" s="32"/>
      <c r="D98" s="33"/>
      <c r="E98" s="33"/>
      <c r="F98" s="10"/>
      <c r="G98" s="10"/>
      <c r="H98" s="10"/>
      <c r="I98" s="10"/>
      <c r="J98" s="10"/>
      <c r="K98" s="10"/>
      <c r="L98" s="31"/>
      <c r="U98" s="58"/>
      <c r="W98" s="57">
        <f>I90</f>
        <v>0</v>
      </c>
    </row>
    <row r="99" spans="1:21" ht="12.75">
      <c r="A99" s="31"/>
      <c r="B99" s="3"/>
      <c r="C99" s="8"/>
      <c r="D99" s="9"/>
      <c r="E99" s="9"/>
      <c r="F99" s="3"/>
      <c r="G99" s="3"/>
      <c r="H99" s="3"/>
      <c r="I99" s="3"/>
      <c r="J99" s="3"/>
      <c r="K99" s="3"/>
      <c r="L99" s="31"/>
      <c r="U99" s="58"/>
    </row>
    <row r="100" spans="1:21" ht="30">
      <c r="A100" s="31"/>
      <c r="B100" s="19"/>
      <c r="C100" s="2"/>
      <c r="D100" s="20"/>
      <c r="E100" s="21" t="s">
        <v>40</v>
      </c>
      <c r="F100" s="22"/>
      <c r="G100" s="22" t="s">
        <v>12</v>
      </c>
      <c r="H100" s="19"/>
      <c r="I100" s="22" t="s">
        <v>41</v>
      </c>
      <c r="J100" s="19"/>
      <c r="K100" s="22" t="s">
        <v>26</v>
      </c>
      <c r="L100" s="31"/>
      <c r="U100" s="58"/>
    </row>
    <row r="101" spans="1:21" ht="18">
      <c r="A101" s="31"/>
      <c r="B101" s="3"/>
      <c r="C101" s="23" t="s">
        <v>42</v>
      </c>
      <c r="D101" s="13"/>
      <c r="E101" s="24">
        <f>SUM(E25,E37,E49,E61,E73,E85,E96)</f>
        <v>200</v>
      </c>
      <c r="F101" s="24"/>
      <c r="G101" s="25">
        <f>SUM(J25,J37,J49,J61,J73,J85,J96)</f>
        <v>0</v>
      </c>
      <c r="H101" s="3"/>
      <c r="I101" s="26">
        <f>SUM(F25,F37,F49,F61,F73,F85,F96)</f>
        <v>5450</v>
      </c>
      <c r="J101" s="3"/>
      <c r="K101" s="25">
        <f>SUM(I25,I37,I49,I61,I73,I85,I96)</f>
        <v>0</v>
      </c>
      <c r="L101" s="31"/>
      <c r="U101" s="58"/>
    </row>
    <row r="102" spans="1:23" ht="12.75">
      <c r="A102" s="31"/>
      <c r="B102" s="3"/>
      <c r="C102" s="8"/>
      <c r="D102" s="9"/>
      <c r="E102" s="9"/>
      <c r="F102" s="3"/>
      <c r="G102" s="3"/>
      <c r="H102" s="3"/>
      <c r="I102" s="3"/>
      <c r="J102" s="3"/>
      <c r="K102" s="3"/>
      <c r="L102" s="31"/>
      <c r="U102" s="58"/>
      <c r="W102" s="57">
        <f>I91</f>
        <v>0</v>
      </c>
    </row>
    <row r="103" spans="1:21" ht="18">
      <c r="A103" s="31"/>
      <c r="B103" s="3"/>
      <c r="C103" s="40"/>
      <c r="D103" s="9"/>
      <c r="E103" s="9"/>
      <c r="F103" s="3"/>
      <c r="G103" s="41"/>
      <c r="H103" s="3"/>
      <c r="I103" s="3"/>
      <c r="J103" s="3"/>
      <c r="K103" s="3"/>
      <c r="L103" s="31"/>
      <c r="U103" s="58"/>
    </row>
    <row r="104" spans="1:21" ht="12.75">
      <c r="A104" s="31"/>
      <c r="B104" s="3"/>
      <c r="C104" s="8"/>
      <c r="D104" s="9"/>
      <c r="E104" s="9"/>
      <c r="F104" s="3"/>
      <c r="G104" s="3"/>
      <c r="H104" s="3"/>
      <c r="I104" s="3"/>
      <c r="J104" s="3"/>
      <c r="K104" s="3"/>
      <c r="L104" s="31"/>
      <c r="U104" s="58"/>
    </row>
    <row r="105" spans="1:21" ht="23.25">
      <c r="A105" s="31"/>
      <c r="B105" s="3"/>
      <c r="C105" s="27" t="s">
        <v>43</v>
      </c>
      <c r="D105" s="28"/>
      <c r="E105" s="28"/>
      <c r="F105" s="29"/>
      <c r="G105" s="30" t="str">
        <f>IF(E101=G101,H116,F127)</f>
        <v>0.0%</v>
      </c>
      <c r="H105" s="3"/>
      <c r="I105" s="27" t="str">
        <f>IF(E101=G101,"Congratulations !","    ")</f>
        <v>    </v>
      </c>
      <c r="J105" s="3"/>
      <c r="K105" s="3"/>
      <c r="L105" s="31"/>
      <c r="U105" s="58"/>
    </row>
    <row r="106" spans="1:21" ht="12.75">
      <c r="A106" s="31"/>
      <c r="B106" s="3"/>
      <c r="C106" s="8"/>
      <c r="D106" s="9"/>
      <c r="E106" s="9"/>
      <c r="F106" s="3"/>
      <c r="G106" s="3"/>
      <c r="H106" s="3"/>
      <c r="I106" s="3"/>
      <c r="J106" s="3"/>
      <c r="K106" s="3"/>
      <c r="L106" s="31"/>
      <c r="U106" s="58"/>
    </row>
    <row r="107" spans="1:21" ht="12.75">
      <c r="A107" s="31"/>
      <c r="B107" s="44"/>
      <c r="C107" s="34"/>
      <c r="D107" s="35"/>
      <c r="E107" s="10"/>
      <c r="F107" s="10"/>
      <c r="G107" s="10"/>
      <c r="H107" s="10"/>
      <c r="I107" s="10"/>
      <c r="J107" s="10"/>
      <c r="K107" s="10"/>
      <c r="L107" s="31"/>
      <c r="U107" s="58"/>
    </row>
    <row r="108" spans="1:21" ht="12.75">
      <c r="A108" s="31"/>
      <c r="B108" s="11"/>
      <c r="C108" s="11"/>
      <c r="D108" s="11"/>
      <c r="E108" s="11"/>
      <c r="F108" s="11"/>
      <c r="G108" s="12"/>
      <c r="H108" s="12"/>
      <c r="I108" s="11"/>
      <c r="J108" s="11"/>
      <c r="K108" s="12"/>
      <c r="L108" s="31"/>
      <c r="M108" s="59" t="str">
        <f>IF(J96=E96,"All Clear",M109)</f>
        <v>0 Backlog(s)</v>
      </c>
      <c r="U108" s="58"/>
    </row>
    <row r="109" spans="3:21" ht="12.75">
      <c r="C109" s="13" t="s">
        <v>77</v>
      </c>
      <c r="M109" s="56" t="str">
        <f>CONCATENATE(M110," Backlog(s)")</f>
        <v>0 Backlog(s)</v>
      </c>
      <c r="U109" s="58"/>
    </row>
    <row r="110" spans="3:24" ht="15.75">
      <c r="C110" s="13" t="s">
        <v>44</v>
      </c>
      <c r="M110" s="56">
        <f>COUNTIF(K90:K95,"Fail")</f>
        <v>0</v>
      </c>
      <c r="Q110" s="62"/>
      <c r="R110" s="62"/>
      <c r="U110" s="60"/>
      <c r="W110" s="57">
        <f>SMALL(W29:W102,1)</f>
        <v>0</v>
      </c>
      <c r="X110" s="57" t="s">
        <v>14</v>
      </c>
    </row>
    <row r="111" spans="23:24" ht="12.75">
      <c r="W111" s="57">
        <f>SMALL(W29:W102,2)</f>
        <v>0</v>
      </c>
      <c r="X111" s="57" t="s">
        <v>45</v>
      </c>
    </row>
    <row r="112" spans="7:9" ht="12.75">
      <c r="G112" s="65">
        <f>SUM(F25,F37,F49,F61,F73,F85,F96)</f>
        <v>5450</v>
      </c>
      <c r="H112" s="65">
        <f>SUM(I25,I37,I49,I61,I73,I85,I96)</f>
        <v>0</v>
      </c>
      <c r="I112" s="57">
        <f>W121</f>
        <v>0</v>
      </c>
    </row>
    <row r="114" ht="23.25">
      <c r="D114" s="75" t="s">
        <v>62</v>
      </c>
    </row>
    <row r="116" ht="12.75">
      <c r="H116" s="66">
        <f>(H112-I112)/(G112-200)</f>
        <v>0</v>
      </c>
    </row>
    <row r="119" spans="4:6" ht="12.75">
      <c r="D119" s="57" t="s">
        <v>46</v>
      </c>
      <c r="E119" s="57">
        <f>IF(I25&gt;0,F25,0)</f>
        <v>0</v>
      </c>
      <c r="F119" s="57">
        <f>I25</f>
        <v>0</v>
      </c>
    </row>
    <row r="120" spans="4:6" ht="12.75">
      <c r="D120" s="57" t="s">
        <v>47</v>
      </c>
      <c r="E120" s="57">
        <f>IF(I37&gt;0,F37,0)</f>
        <v>0</v>
      </c>
      <c r="F120" s="57">
        <f>I37</f>
        <v>0</v>
      </c>
    </row>
    <row r="121" spans="4:24" ht="12" customHeight="1">
      <c r="D121" s="57" t="s">
        <v>48</v>
      </c>
      <c r="E121" s="57">
        <f>IF(I49&gt;0,F49,0)</f>
        <v>0</v>
      </c>
      <c r="F121" s="57">
        <f>I49</f>
        <v>0</v>
      </c>
      <c r="W121" s="57">
        <f>SUM(W110:W111)</f>
        <v>0</v>
      </c>
      <c r="X121" s="57" t="s">
        <v>49</v>
      </c>
    </row>
    <row r="122" spans="4:6" ht="2.25" customHeight="1">
      <c r="D122" s="57" t="s">
        <v>50</v>
      </c>
      <c r="E122" s="57">
        <f>IF(I61&gt;0,F61,0)</f>
        <v>0</v>
      </c>
      <c r="F122" s="57">
        <f>I61</f>
        <v>0</v>
      </c>
    </row>
    <row r="123" spans="4:6" ht="12.75">
      <c r="D123" s="57" t="s">
        <v>51</v>
      </c>
      <c r="E123" s="57">
        <f>IF(I73&gt;0,F73,0)</f>
        <v>0</v>
      </c>
      <c r="F123" s="57">
        <f>I73</f>
        <v>0</v>
      </c>
    </row>
    <row r="124" spans="4:6" ht="12.75">
      <c r="D124" s="57" t="s">
        <v>52</v>
      </c>
      <c r="E124" s="57">
        <f>IF(I85&gt;0,F85,0)</f>
        <v>0</v>
      </c>
      <c r="F124" s="57">
        <f>I85</f>
        <v>0</v>
      </c>
    </row>
    <row r="125" spans="4:6" ht="30" customHeight="1">
      <c r="D125" s="57" t="s">
        <v>53</v>
      </c>
      <c r="E125" s="57">
        <f>IF(I96&gt;0,F96,0)</f>
        <v>0</v>
      </c>
      <c r="F125" s="57">
        <f>I96</f>
        <v>0</v>
      </c>
    </row>
    <row r="126" spans="4:6" ht="30" customHeight="1">
      <c r="D126" s="57" t="s">
        <v>54</v>
      </c>
      <c r="E126" s="57">
        <f>SUM(E119:E125)</f>
        <v>0</v>
      </c>
      <c r="F126" s="57">
        <f>SUM(F119:F125)</f>
        <v>0</v>
      </c>
    </row>
    <row r="127" spans="4:6" ht="30" customHeight="1">
      <c r="D127" s="57" t="s">
        <v>55</v>
      </c>
      <c r="F127" s="67" t="str">
        <f>IF(E126&gt;0,F126/E126,"0.0%")</f>
        <v>0.0%</v>
      </c>
    </row>
    <row r="128" spans="6:7" ht="12.75">
      <c r="F128" s="68"/>
      <c r="G128" s="69"/>
    </row>
    <row r="131" ht="12.75">
      <c r="F131" s="68"/>
    </row>
    <row r="134" spans="4:8" ht="12.75">
      <c r="D134" s="57" t="s">
        <v>56</v>
      </c>
      <c r="E134" s="57" t="s">
        <v>57</v>
      </c>
      <c r="F134" s="57" t="s">
        <v>58</v>
      </c>
      <c r="G134" s="70" t="s">
        <v>59</v>
      </c>
      <c r="H134" s="65" t="s">
        <v>60</v>
      </c>
    </row>
    <row r="135" spans="1:12" ht="12.75">
      <c r="A135" s="64"/>
      <c r="B135" s="64"/>
      <c r="C135" s="64"/>
      <c r="D135" s="63">
        <f>D26</f>
        <v>0</v>
      </c>
      <c r="E135" s="64">
        <f>SUM(I37,I49)/SUM(F37,F49)</f>
        <v>0</v>
      </c>
      <c r="F135" s="64">
        <f>SUM(I61,I73)/SUM(F61,F73)</f>
        <v>0</v>
      </c>
      <c r="G135" s="71">
        <f>SUM(I85,I96)/SUM(F85,F96)</f>
        <v>0</v>
      </c>
      <c r="H135" s="71" t="str">
        <f>G105</f>
        <v>0.0%</v>
      </c>
      <c r="I135" s="64"/>
      <c r="J135" s="64"/>
      <c r="K135" s="71"/>
      <c r="L135" s="64"/>
    </row>
    <row r="148" ht="33.75" customHeight="1"/>
    <row r="149" spans="1:13" s="64" customFormat="1" ht="37.5" customHeight="1">
      <c r="A149" s="57"/>
      <c r="B149" s="57"/>
      <c r="C149" s="57"/>
      <c r="D149" s="57"/>
      <c r="E149" s="57"/>
      <c r="F149" s="57"/>
      <c r="G149" s="65"/>
      <c r="H149" s="65"/>
      <c r="I149" s="57"/>
      <c r="J149" s="57"/>
      <c r="K149" s="65"/>
      <c r="L149" s="57"/>
      <c r="M149" s="63"/>
    </row>
  </sheetData>
  <sheetProtection password="AA93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rstPageNumber="1" useFirstPageNumber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AVC</cp:lastModifiedBy>
  <dcterms:created xsi:type="dcterms:W3CDTF">2011-06-26T08:30:16Z</dcterms:created>
  <dcterms:modified xsi:type="dcterms:W3CDTF">2011-06-26T08:30:16Z</dcterms:modified>
  <cp:category/>
  <cp:version/>
  <cp:contentType/>
  <cp:contentStatus/>
</cp:coreProperties>
</file>